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2285" windowHeight="9120"/>
  </bookViews>
  <sheets>
    <sheet name="別紙_算定対象従業員名簿" sheetId="3" r:id="rId1"/>
    <sheet name="早見表" sheetId="13" r:id="rId2"/>
  </sheets>
  <definedNames>
    <definedName name="_xlnm.Print_Area" localSheetId="0">別紙_算定対象従業員名簿!$A$1:$S$30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4" i="13" l="1"/>
  <c r="K104" i="13"/>
  <c r="J104" i="13"/>
  <c r="I104" i="13"/>
  <c r="L103" i="13"/>
  <c r="J103" i="13"/>
  <c r="K103" i="13" s="1"/>
  <c r="I103" i="13"/>
  <c r="P103" i="13" s="1"/>
  <c r="L102" i="13"/>
  <c r="K102" i="13"/>
  <c r="J102" i="13"/>
  <c r="I102" i="13"/>
  <c r="L101" i="13"/>
  <c r="J101" i="13"/>
  <c r="K101" i="13" s="1"/>
  <c r="I101" i="13"/>
  <c r="P101" i="13" s="1"/>
  <c r="Q101" i="13" s="1"/>
  <c r="L100" i="13"/>
  <c r="K100" i="13"/>
  <c r="J100" i="13"/>
  <c r="I100" i="13"/>
  <c r="P100" i="13" s="1"/>
  <c r="R100" i="13" s="1"/>
  <c r="S100" i="13" s="1"/>
  <c r="L99" i="13"/>
  <c r="J99" i="13"/>
  <c r="K99" i="13" s="1"/>
  <c r="I99" i="13"/>
  <c r="P99" i="13" s="1"/>
  <c r="L98" i="13"/>
  <c r="K98" i="13"/>
  <c r="J98" i="13"/>
  <c r="I98" i="13"/>
  <c r="L97" i="13"/>
  <c r="J97" i="13"/>
  <c r="K97" i="13" s="1"/>
  <c r="I97" i="13"/>
  <c r="P97" i="13" s="1"/>
  <c r="R97" i="13" s="1"/>
  <c r="S97" i="13" s="1"/>
  <c r="L96" i="13"/>
  <c r="K96" i="13"/>
  <c r="J96" i="13"/>
  <c r="I96" i="13"/>
  <c r="L95" i="13"/>
  <c r="J95" i="13"/>
  <c r="K95" i="13" s="1"/>
  <c r="I95" i="13"/>
  <c r="P95" i="13" s="1"/>
  <c r="L94" i="13"/>
  <c r="K94" i="13"/>
  <c r="J94" i="13"/>
  <c r="I94" i="13"/>
  <c r="L93" i="13"/>
  <c r="J93" i="13"/>
  <c r="K93" i="13" s="1"/>
  <c r="I93" i="13"/>
  <c r="P93" i="13" s="1"/>
  <c r="Q93" i="13" s="1"/>
  <c r="L92" i="13"/>
  <c r="K92" i="13"/>
  <c r="J92" i="13"/>
  <c r="I92" i="13"/>
  <c r="L91" i="13"/>
  <c r="J91" i="13"/>
  <c r="K91" i="13" s="1"/>
  <c r="I91" i="13"/>
  <c r="P91" i="13" s="1"/>
  <c r="L90" i="13"/>
  <c r="K90" i="13"/>
  <c r="J90" i="13"/>
  <c r="I90" i="13"/>
  <c r="L89" i="13"/>
  <c r="J89" i="13"/>
  <c r="K89" i="13" s="1"/>
  <c r="I89" i="13"/>
  <c r="L20" i="13"/>
  <c r="J20" i="13"/>
  <c r="K20" i="13" s="1"/>
  <c r="I20" i="13"/>
  <c r="P20" i="13" s="1"/>
  <c r="L19" i="13"/>
  <c r="J19" i="13"/>
  <c r="K19" i="13" s="1"/>
  <c r="I19" i="13"/>
  <c r="P19" i="13" s="1"/>
  <c r="Q19" i="13" s="1"/>
  <c r="L18" i="13"/>
  <c r="J18" i="13"/>
  <c r="K18" i="13" s="1"/>
  <c r="I18" i="13"/>
  <c r="L17" i="13"/>
  <c r="J17" i="13"/>
  <c r="K17" i="13" s="1"/>
  <c r="I17" i="13"/>
  <c r="P17" i="13" s="1"/>
  <c r="Q17" i="13" s="1"/>
  <c r="L16" i="13"/>
  <c r="J16" i="13"/>
  <c r="K16" i="13" s="1"/>
  <c r="I16" i="13"/>
  <c r="L15" i="13"/>
  <c r="J15" i="13"/>
  <c r="K15" i="13" s="1"/>
  <c r="I15" i="13"/>
  <c r="P15" i="13" s="1"/>
  <c r="R15" i="13" s="1"/>
  <c r="S15" i="13" s="1"/>
  <c r="L14" i="13"/>
  <c r="J14" i="13"/>
  <c r="K14" i="13" s="1"/>
  <c r="I14" i="13"/>
  <c r="P14" i="13" s="1"/>
  <c r="L13" i="13"/>
  <c r="J13" i="13"/>
  <c r="K13" i="13" s="1"/>
  <c r="I13" i="13"/>
  <c r="P13" i="13" s="1"/>
  <c r="Q13" i="13" s="1"/>
  <c r="L12" i="13"/>
  <c r="J12" i="13"/>
  <c r="K12" i="13" s="1"/>
  <c r="I12" i="13"/>
  <c r="L11" i="13"/>
  <c r="J11" i="13"/>
  <c r="K11" i="13" s="1"/>
  <c r="I11" i="13"/>
  <c r="L10" i="13"/>
  <c r="J10" i="13"/>
  <c r="K10" i="13" s="1"/>
  <c r="I10" i="13"/>
  <c r="P10" i="13" s="1"/>
  <c r="L9" i="13"/>
  <c r="J9" i="13"/>
  <c r="K9" i="13" s="1"/>
  <c r="I9" i="13"/>
  <c r="P9" i="13" s="1"/>
  <c r="Q9" i="13" s="1"/>
  <c r="L8" i="13"/>
  <c r="J8" i="13"/>
  <c r="K8" i="13" s="1"/>
  <c r="I8" i="13"/>
  <c r="L7" i="13"/>
  <c r="J7" i="13"/>
  <c r="K7" i="13" s="1"/>
  <c r="I7" i="13"/>
  <c r="P7" i="13" s="1"/>
  <c r="Q7" i="13" s="1"/>
  <c r="L6" i="13"/>
  <c r="J6" i="13"/>
  <c r="K6" i="13" s="1"/>
  <c r="I6" i="13"/>
  <c r="L5" i="13"/>
  <c r="J5" i="13"/>
  <c r="K5" i="13" s="1"/>
  <c r="I5" i="13"/>
  <c r="P5" i="13" s="1"/>
  <c r="R5" i="13" s="1"/>
  <c r="S5" i="13" s="1"/>
  <c r="L41" i="13"/>
  <c r="J41" i="13"/>
  <c r="K41" i="13" s="1"/>
  <c r="I41" i="13"/>
  <c r="L40" i="13"/>
  <c r="J40" i="13"/>
  <c r="K40" i="13" s="1"/>
  <c r="I40" i="13"/>
  <c r="P40" i="13" s="1"/>
  <c r="Q40" i="13" s="1"/>
  <c r="L39" i="13"/>
  <c r="K39" i="13"/>
  <c r="J39" i="13"/>
  <c r="I39" i="13"/>
  <c r="L38" i="13"/>
  <c r="J38" i="13"/>
  <c r="K38" i="13" s="1"/>
  <c r="I38" i="13"/>
  <c r="P38" i="13" s="1"/>
  <c r="R38" i="13" s="1"/>
  <c r="S38" i="13" s="1"/>
  <c r="L37" i="13"/>
  <c r="K37" i="13"/>
  <c r="J37" i="13"/>
  <c r="I37" i="13"/>
  <c r="P37" i="13" s="1"/>
  <c r="Q37" i="13" s="1"/>
  <c r="L36" i="13"/>
  <c r="J36" i="13"/>
  <c r="K36" i="13" s="1"/>
  <c r="I36" i="13"/>
  <c r="P36" i="13" s="1"/>
  <c r="R36" i="13" s="1"/>
  <c r="S36" i="13" s="1"/>
  <c r="L35" i="13"/>
  <c r="K35" i="13"/>
  <c r="J35" i="13"/>
  <c r="I35" i="13"/>
  <c r="L34" i="13"/>
  <c r="J34" i="13"/>
  <c r="K34" i="13" s="1"/>
  <c r="I34" i="13"/>
  <c r="P34" i="13" s="1"/>
  <c r="R34" i="13" s="1"/>
  <c r="S34" i="13" s="1"/>
  <c r="L33" i="13"/>
  <c r="K33" i="13"/>
  <c r="J33" i="13"/>
  <c r="I33" i="13"/>
  <c r="L32" i="13"/>
  <c r="J32" i="13"/>
  <c r="K32" i="13" s="1"/>
  <c r="I32" i="13"/>
  <c r="P32" i="13" s="1"/>
  <c r="Q32" i="13" s="1"/>
  <c r="L31" i="13"/>
  <c r="K31" i="13"/>
  <c r="J31" i="13"/>
  <c r="I31" i="13"/>
  <c r="P31" i="13" s="1"/>
  <c r="L30" i="13"/>
  <c r="J30" i="13"/>
  <c r="K30" i="13" s="1"/>
  <c r="I30" i="13"/>
  <c r="P30" i="13" s="1"/>
  <c r="Q30" i="13" s="1"/>
  <c r="L29" i="13"/>
  <c r="K29" i="13"/>
  <c r="J29" i="13"/>
  <c r="I29" i="13"/>
  <c r="P29" i="13" s="1"/>
  <c r="R29" i="13" s="1"/>
  <c r="S29" i="13" s="1"/>
  <c r="L28" i="13"/>
  <c r="J28" i="13"/>
  <c r="K28" i="13" s="1"/>
  <c r="I28" i="13"/>
  <c r="P28" i="13" s="1"/>
  <c r="Q28" i="13" s="1"/>
  <c r="L27" i="13"/>
  <c r="K27" i="13"/>
  <c r="J27" i="13"/>
  <c r="I27" i="13"/>
  <c r="L26" i="13"/>
  <c r="J26" i="13"/>
  <c r="K26" i="13" s="1"/>
  <c r="I26" i="13"/>
  <c r="P26" i="13" s="1"/>
  <c r="R26" i="13" s="1"/>
  <c r="S26" i="13" s="1"/>
  <c r="L62" i="13"/>
  <c r="J62" i="13"/>
  <c r="K62" i="13" s="1"/>
  <c r="I62" i="13"/>
  <c r="L61" i="13"/>
  <c r="J61" i="13"/>
  <c r="K61" i="13" s="1"/>
  <c r="I61" i="13"/>
  <c r="L60" i="13"/>
  <c r="J60" i="13"/>
  <c r="K60" i="13" s="1"/>
  <c r="I60" i="13"/>
  <c r="P60" i="13" s="1"/>
  <c r="L59" i="13"/>
  <c r="J59" i="13"/>
  <c r="K59" i="13" s="1"/>
  <c r="I59" i="13"/>
  <c r="P59" i="13" s="1"/>
  <c r="R59" i="13" s="1"/>
  <c r="S59" i="13" s="1"/>
  <c r="L58" i="13"/>
  <c r="J58" i="13"/>
  <c r="K58" i="13" s="1"/>
  <c r="I58" i="13"/>
  <c r="L57" i="13"/>
  <c r="J57" i="13"/>
  <c r="K57" i="13" s="1"/>
  <c r="I57" i="13"/>
  <c r="P57" i="13" s="1"/>
  <c r="L56" i="13"/>
  <c r="J56" i="13"/>
  <c r="K56" i="13" s="1"/>
  <c r="I56" i="13"/>
  <c r="L55" i="13"/>
  <c r="J55" i="13"/>
  <c r="K55" i="13" s="1"/>
  <c r="I55" i="13"/>
  <c r="L54" i="13"/>
  <c r="J54" i="13"/>
  <c r="K54" i="13" s="1"/>
  <c r="I54" i="13"/>
  <c r="P54" i="13" s="1"/>
  <c r="R54" i="13" s="1"/>
  <c r="S54" i="13" s="1"/>
  <c r="L53" i="13"/>
  <c r="J53" i="13"/>
  <c r="K53" i="13" s="1"/>
  <c r="I53" i="13"/>
  <c r="P53" i="13" s="1"/>
  <c r="L52" i="13"/>
  <c r="J52" i="13"/>
  <c r="K52" i="13" s="1"/>
  <c r="I52" i="13"/>
  <c r="L51" i="13"/>
  <c r="J51" i="13"/>
  <c r="K51" i="13" s="1"/>
  <c r="I51" i="13"/>
  <c r="P51" i="13" s="1"/>
  <c r="R51" i="13" s="1"/>
  <c r="S51" i="13" s="1"/>
  <c r="L50" i="13"/>
  <c r="J50" i="13"/>
  <c r="K50" i="13" s="1"/>
  <c r="I50" i="13"/>
  <c r="L49" i="13"/>
  <c r="J49" i="13"/>
  <c r="K49" i="13" s="1"/>
  <c r="I49" i="13"/>
  <c r="L48" i="13"/>
  <c r="J48" i="13"/>
  <c r="K48" i="13" s="1"/>
  <c r="I48" i="13"/>
  <c r="P48" i="13" s="1"/>
  <c r="L47" i="13"/>
  <c r="J47" i="13"/>
  <c r="K47" i="13" s="1"/>
  <c r="I47" i="13"/>
  <c r="P47" i="13" s="1"/>
  <c r="R47" i="13" s="1"/>
  <c r="S47" i="13" s="1"/>
  <c r="T20" i="13"/>
  <c r="U20" i="13" s="1"/>
  <c r="T19" i="13"/>
  <c r="U19" i="13" s="1"/>
  <c r="T18" i="13"/>
  <c r="U18" i="13" s="1"/>
  <c r="P18" i="13"/>
  <c r="Q18" i="13" s="1"/>
  <c r="T17" i="13"/>
  <c r="U17" i="13" s="1"/>
  <c r="T16" i="13"/>
  <c r="U16" i="13" s="1"/>
  <c r="P16" i="13"/>
  <c r="Q16" i="13" s="1"/>
  <c r="T15" i="13"/>
  <c r="U15" i="13" s="1"/>
  <c r="T14" i="13"/>
  <c r="U14" i="13" s="1"/>
  <c r="T13" i="13"/>
  <c r="U13" i="13" s="1"/>
  <c r="T12" i="13"/>
  <c r="U12" i="13" s="1"/>
  <c r="P12" i="13"/>
  <c r="Q12" i="13" s="1"/>
  <c r="T11" i="13"/>
  <c r="U11" i="13" s="1"/>
  <c r="P11" i="13"/>
  <c r="R11" i="13" s="1"/>
  <c r="S11" i="13" s="1"/>
  <c r="T10" i="13"/>
  <c r="U10" i="13" s="1"/>
  <c r="T9" i="13"/>
  <c r="U9" i="13" s="1"/>
  <c r="T8" i="13"/>
  <c r="U8" i="13" s="1"/>
  <c r="P8" i="13"/>
  <c r="Q8" i="13" s="1"/>
  <c r="T7" i="13"/>
  <c r="U7" i="13" s="1"/>
  <c r="T6" i="13"/>
  <c r="U6" i="13" s="1"/>
  <c r="P6" i="13"/>
  <c r="Q6" i="13" s="1"/>
  <c r="T5" i="13"/>
  <c r="U5" i="13" s="1"/>
  <c r="T41" i="13"/>
  <c r="U41" i="13" s="1"/>
  <c r="P41" i="13"/>
  <c r="R41" i="13" s="1"/>
  <c r="S41" i="13" s="1"/>
  <c r="T40" i="13"/>
  <c r="U40" i="13" s="1"/>
  <c r="T39" i="13"/>
  <c r="U39" i="13" s="1"/>
  <c r="P39" i="13"/>
  <c r="Q39" i="13" s="1"/>
  <c r="T38" i="13"/>
  <c r="U38" i="13" s="1"/>
  <c r="T37" i="13"/>
  <c r="U37" i="13" s="1"/>
  <c r="T36" i="13"/>
  <c r="U36" i="13" s="1"/>
  <c r="T35" i="13"/>
  <c r="U35" i="13" s="1"/>
  <c r="P35" i="13"/>
  <c r="Q35" i="13" s="1"/>
  <c r="T34" i="13"/>
  <c r="U34" i="13" s="1"/>
  <c r="T33" i="13"/>
  <c r="U33" i="13" s="1"/>
  <c r="P33" i="13"/>
  <c r="R33" i="13" s="1"/>
  <c r="S33" i="13" s="1"/>
  <c r="T32" i="13"/>
  <c r="U32" i="13" s="1"/>
  <c r="T31" i="13"/>
  <c r="U31" i="13" s="1"/>
  <c r="T30" i="13"/>
  <c r="U30" i="13" s="1"/>
  <c r="T29" i="13"/>
  <c r="U29" i="13" s="1"/>
  <c r="T28" i="13"/>
  <c r="U28" i="13" s="1"/>
  <c r="T27" i="13"/>
  <c r="U27" i="13" s="1"/>
  <c r="P27" i="13"/>
  <c r="Q27" i="13" s="1"/>
  <c r="T26" i="13"/>
  <c r="U26" i="13" s="1"/>
  <c r="T62" i="13"/>
  <c r="U62" i="13" s="1"/>
  <c r="P62" i="13"/>
  <c r="R62" i="13" s="1"/>
  <c r="S62" i="13" s="1"/>
  <c r="T61" i="13"/>
  <c r="U61" i="13" s="1"/>
  <c r="P61" i="13"/>
  <c r="R61" i="13" s="1"/>
  <c r="S61" i="13" s="1"/>
  <c r="T60" i="13"/>
  <c r="U60" i="13" s="1"/>
  <c r="T59" i="13"/>
  <c r="U59" i="13" s="1"/>
  <c r="T58" i="13"/>
  <c r="U58" i="13" s="1"/>
  <c r="P58" i="13"/>
  <c r="R58" i="13" s="1"/>
  <c r="S58" i="13" s="1"/>
  <c r="T57" i="13"/>
  <c r="U57" i="13" s="1"/>
  <c r="T56" i="13"/>
  <c r="U56" i="13" s="1"/>
  <c r="P56" i="13"/>
  <c r="Q56" i="13" s="1"/>
  <c r="U55" i="13"/>
  <c r="T55" i="13"/>
  <c r="P55" i="13"/>
  <c r="R55" i="13" s="1"/>
  <c r="S55" i="13" s="1"/>
  <c r="T54" i="13"/>
  <c r="U54" i="13" s="1"/>
  <c r="T53" i="13"/>
  <c r="U53" i="13" s="1"/>
  <c r="T52" i="13"/>
  <c r="U52" i="13" s="1"/>
  <c r="P52" i="13"/>
  <c r="Q52" i="13" s="1"/>
  <c r="U51" i="13"/>
  <c r="T51" i="13"/>
  <c r="T50" i="13"/>
  <c r="U50" i="13" s="1"/>
  <c r="P50" i="13"/>
  <c r="R50" i="13" s="1"/>
  <c r="S50" i="13" s="1"/>
  <c r="T49" i="13"/>
  <c r="U49" i="13" s="1"/>
  <c r="P49" i="13"/>
  <c r="R49" i="13" s="1"/>
  <c r="S49" i="13" s="1"/>
  <c r="T48" i="13"/>
  <c r="U48" i="13" s="1"/>
  <c r="T47" i="13"/>
  <c r="U47" i="13" s="1"/>
  <c r="T104" i="13"/>
  <c r="U104" i="13" s="1"/>
  <c r="P104" i="13"/>
  <c r="R104" i="13" s="1"/>
  <c r="S104" i="13" s="1"/>
  <c r="T103" i="13"/>
  <c r="U103" i="13" s="1"/>
  <c r="T102" i="13"/>
  <c r="U102" i="13" s="1"/>
  <c r="P102" i="13"/>
  <c r="Q102" i="13" s="1"/>
  <c r="U101" i="13"/>
  <c r="T101" i="13"/>
  <c r="T100" i="13"/>
  <c r="U100" i="13" s="1"/>
  <c r="T99" i="13"/>
  <c r="U99" i="13" s="1"/>
  <c r="T98" i="13"/>
  <c r="U98" i="13" s="1"/>
  <c r="P98" i="13"/>
  <c r="Q98" i="13" s="1"/>
  <c r="U97" i="13"/>
  <c r="T97" i="13"/>
  <c r="T96" i="13"/>
  <c r="U96" i="13" s="1"/>
  <c r="P96" i="13"/>
  <c r="R96" i="13" s="1"/>
  <c r="S96" i="13" s="1"/>
  <c r="T95" i="13"/>
  <c r="U95" i="13" s="1"/>
  <c r="T94" i="13"/>
  <c r="U94" i="13" s="1"/>
  <c r="P94" i="13"/>
  <c r="Q94" i="13" s="1"/>
  <c r="U93" i="13"/>
  <c r="T93" i="13"/>
  <c r="T92" i="13"/>
  <c r="U92" i="13" s="1"/>
  <c r="P92" i="13"/>
  <c r="R92" i="13" s="1"/>
  <c r="S92" i="13" s="1"/>
  <c r="T91" i="13"/>
  <c r="U91" i="13" s="1"/>
  <c r="T90" i="13"/>
  <c r="U90" i="13" s="1"/>
  <c r="P90" i="13"/>
  <c r="Q90" i="13" s="1"/>
  <c r="U89" i="13"/>
  <c r="T89" i="13"/>
  <c r="P89" i="13"/>
  <c r="R89" i="13" s="1"/>
  <c r="S89" i="13" s="1"/>
  <c r="T69" i="13"/>
  <c r="R69" i="13"/>
  <c r="P68" i="13"/>
  <c r="T4" i="3"/>
  <c r="R4" i="3" s="1"/>
  <c r="R103" i="13" l="1"/>
  <c r="S103" i="13" s="1"/>
  <c r="Q103" i="13"/>
  <c r="R95" i="13"/>
  <c r="S95" i="13" s="1"/>
  <c r="Q95" i="13"/>
  <c r="R91" i="13"/>
  <c r="S91" i="13" s="1"/>
  <c r="Q91" i="13"/>
  <c r="R99" i="13"/>
  <c r="S99" i="13" s="1"/>
  <c r="Q99" i="13"/>
  <c r="R90" i="13"/>
  <c r="S90" i="13" s="1"/>
  <c r="R102" i="13"/>
  <c r="S102" i="13" s="1"/>
  <c r="R98" i="13"/>
  <c r="S98" i="13" s="1"/>
  <c r="R94" i="13"/>
  <c r="S94" i="13" s="1"/>
  <c r="Q14" i="13"/>
  <c r="R14" i="13"/>
  <c r="S14" i="13" s="1"/>
  <c r="Q20" i="13"/>
  <c r="R20" i="13"/>
  <c r="S20" i="13" s="1"/>
  <c r="Q10" i="13"/>
  <c r="R10" i="13"/>
  <c r="S10" i="13" s="1"/>
  <c r="R18" i="13"/>
  <c r="S18" i="13" s="1"/>
  <c r="R16" i="13"/>
  <c r="S16" i="13" s="1"/>
  <c r="R8" i="13"/>
  <c r="S8" i="13" s="1"/>
  <c r="R12" i="13"/>
  <c r="S12" i="13" s="1"/>
  <c r="R6" i="13"/>
  <c r="S6" i="13" s="1"/>
  <c r="Q31" i="13"/>
  <c r="R31" i="13"/>
  <c r="S31" i="13" s="1"/>
  <c r="R39" i="13"/>
  <c r="S39" i="13" s="1"/>
  <c r="R35" i="13"/>
  <c r="S35" i="13" s="1"/>
  <c r="R27" i="13"/>
  <c r="S27" i="13" s="1"/>
  <c r="R53" i="13"/>
  <c r="S53" i="13" s="1"/>
  <c r="Q53" i="13"/>
  <c r="Q48" i="13"/>
  <c r="R48" i="13"/>
  <c r="S48" i="13" s="1"/>
  <c r="R57" i="13"/>
  <c r="S57" i="13" s="1"/>
  <c r="Q57" i="13"/>
  <c r="Q60" i="13"/>
  <c r="R60" i="13"/>
  <c r="S60" i="13" s="1"/>
  <c r="Q49" i="13"/>
  <c r="R52" i="13"/>
  <c r="S52" i="13" s="1"/>
  <c r="R56" i="13"/>
  <c r="S56" i="13" s="1"/>
  <c r="Q5" i="13"/>
  <c r="R9" i="13"/>
  <c r="S9" i="13" s="1"/>
  <c r="R13" i="13"/>
  <c r="S13" i="13" s="1"/>
  <c r="R17" i="13"/>
  <c r="S17" i="13" s="1"/>
  <c r="Q11" i="13"/>
  <c r="Q15" i="13"/>
  <c r="R7" i="13"/>
  <c r="S7" i="13" s="1"/>
  <c r="R19" i="13"/>
  <c r="S19" i="13" s="1"/>
  <c r="Q34" i="13"/>
  <c r="Q38" i="13"/>
  <c r="R30" i="13"/>
  <c r="S30" i="13" s="1"/>
  <c r="Q33" i="13"/>
  <c r="R37" i="13"/>
  <c r="S37" i="13" s="1"/>
  <c r="Q36" i="13"/>
  <c r="R28" i="13"/>
  <c r="S28" i="13" s="1"/>
  <c r="R32" i="13"/>
  <c r="S32" i="13" s="1"/>
  <c r="R40" i="13"/>
  <c r="S40" i="13" s="1"/>
  <c r="Q26" i="13"/>
  <c r="Q29" i="13"/>
  <c r="Q41" i="13"/>
  <c r="Q47" i="13"/>
  <c r="Q51" i="13"/>
  <c r="Q55" i="13"/>
  <c r="Q59" i="13"/>
  <c r="Q50" i="13"/>
  <c r="Q54" i="13"/>
  <c r="Q58" i="13"/>
  <c r="Q62" i="13"/>
  <c r="Q61" i="13"/>
  <c r="Q97" i="13"/>
  <c r="Q89" i="13"/>
  <c r="R93" i="13"/>
  <c r="S93" i="13" s="1"/>
  <c r="Q92" i="13"/>
  <c r="Q96" i="13"/>
  <c r="Q100" i="13"/>
  <c r="Q104" i="13"/>
  <c r="R101" i="13"/>
  <c r="S101" i="13" s="1"/>
  <c r="D5" i="13"/>
  <c r="F5" i="13" s="1"/>
  <c r="E5" i="13"/>
  <c r="G5" i="13"/>
  <c r="C6" i="13"/>
  <c r="D26" i="13"/>
  <c r="C27" i="13"/>
  <c r="C28" i="13" s="1"/>
  <c r="D27" i="13"/>
  <c r="D47" i="13"/>
  <c r="E47" i="13"/>
  <c r="G47" i="13" s="1"/>
  <c r="C48" i="13"/>
  <c r="D48" i="13" s="1"/>
  <c r="D68" i="13"/>
  <c r="F68" i="13" s="1"/>
  <c r="E68" i="13"/>
  <c r="T68" i="13" s="1"/>
  <c r="U68" i="13" s="1"/>
  <c r="J68" i="13"/>
  <c r="C69" i="13"/>
  <c r="D89" i="13"/>
  <c r="F89" i="13" s="1"/>
  <c r="E89" i="13"/>
  <c r="C90" i="13"/>
  <c r="D90" i="13"/>
  <c r="G68" i="13" l="1"/>
  <c r="F48" i="13"/>
  <c r="C29" i="13"/>
  <c r="D28" i="13"/>
  <c r="E28" i="13"/>
  <c r="G28" i="13" s="1"/>
  <c r="C49" i="13"/>
  <c r="M5" i="13"/>
  <c r="E48" i="13"/>
  <c r="E90" i="13"/>
  <c r="G89" i="13"/>
  <c r="L68" i="13"/>
  <c r="K68" i="13" s="1"/>
  <c r="C91" i="13"/>
  <c r="C70" i="13"/>
  <c r="D69" i="13"/>
  <c r="E69" i="13" s="1"/>
  <c r="J69" i="13"/>
  <c r="E26" i="13"/>
  <c r="F26" i="13"/>
  <c r="F90" i="13"/>
  <c r="M47" i="13"/>
  <c r="E27" i="13"/>
  <c r="F27" i="13"/>
  <c r="D49" i="13"/>
  <c r="E49" i="13" s="1"/>
  <c r="C50" i="13"/>
  <c r="D6" i="13"/>
  <c r="E6" i="13"/>
  <c r="C7" i="13"/>
  <c r="F47" i="13"/>
  <c r="I68" i="13" l="1"/>
  <c r="D29" i="13"/>
  <c r="E29" i="13" s="1"/>
  <c r="G29" i="13" s="1"/>
  <c r="G90" i="13"/>
  <c r="M89" i="13"/>
  <c r="G48" i="13"/>
  <c r="F28" i="13"/>
  <c r="C30" i="13"/>
  <c r="M90" i="13"/>
  <c r="G49" i="13"/>
  <c r="M27" i="13"/>
  <c r="G26" i="13"/>
  <c r="F6" i="13"/>
  <c r="C51" i="13"/>
  <c r="D50" i="13"/>
  <c r="M68" i="13"/>
  <c r="J70" i="13"/>
  <c r="D70" i="13"/>
  <c r="E70" i="13" s="1"/>
  <c r="C71" i="13"/>
  <c r="C8" i="13"/>
  <c r="D7" i="13"/>
  <c r="U69" i="13"/>
  <c r="G69" i="13"/>
  <c r="C92" i="13"/>
  <c r="D91" i="13"/>
  <c r="G6" i="13"/>
  <c r="G27" i="13"/>
  <c r="F49" i="13"/>
  <c r="F69" i="13"/>
  <c r="L69" i="13"/>
  <c r="I69" i="13" s="1"/>
  <c r="F29" i="13" l="1"/>
  <c r="M28" i="13"/>
  <c r="C31" i="13"/>
  <c r="D31" i="13" s="1"/>
  <c r="E31" i="13" s="1"/>
  <c r="D30" i="13"/>
  <c r="E30" i="13" s="1"/>
  <c r="M48" i="13"/>
  <c r="G70" i="13"/>
  <c r="T70" i="13"/>
  <c r="U70" i="13" s="1"/>
  <c r="P69" i="13"/>
  <c r="M69" i="13"/>
  <c r="F91" i="13"/>
  <c r="F7" i="13"/>
  <c r="C93" i="13"/>
  <c r="D92" i="13"/>
  <c r="E92" i="13" s="1"/>
  <c r="E7" i="13"/>
  <c r="D8" i="13"/>
  <c r="E8" i="13" s="1"/>
  <c r="C9" i="13"/>
  <c r="Q68" i="13"/>
  <c r="R68" i="13"/>
  <c r="S68" i="13" s="1"/>
  <c r="C72" i="13"/>
  <c r="D71" i="13"/>
  <c r="E71" i="13" s="1"/>
  <c r="J71" i="13"/>
  <c r="F50" i="13"/>
  <c r="F30" i="13"/>
  <c r="D51" i="13"/>
  <c r="C52" i="13"/>
  <c r="M26" i="13"/>
  <c r="K69" i="13"/>
  <c r="E91" i="13"/>
  <c r="L70" i="13"/>
  <c r="K70" i="13" s="1"/>
  <c r="F70" i="13"/>
  <c r="C32" i="13"/>
  <c r="E50" i="13"/>
  <c r="M49" i="13" l="1"/>
  <c r="G31" i="13"/>
  <c r="G92" i="13"/>
  <c r="M50" i="13"/>
  <c r="F92" i="13"/>
  <c r="D93" i="13"/>
  <c r="E93" i="13" s="1"/>
  <c r="C94" i="13"/>
  <c r="F71" i="13"/>
  <c r="L71" i="13"/>
  <c r="I71" i="13" s="1"/>
  <c r="G50" i="13"/>
  <c r="Q69" i="13"/>
  <c r="S69" i="13"/>
  <c r="F51" i="13"/>
  <c r="G8" i="13"/>
  <c r="G30" i="13"/>
  <c r="G91" i="13"/>
  <c r="M91" i="13"/>
  <c r="D9" i="13"/>
  <c r="E9" i="13"/>
  <c r="C10" i="13"/>
  <c r="M7" i="13"/>
  <c r="G71" i="13"/>
  <c r="T71" i="13"/>
  <c r="U71" i="13" s="1"/>
  <c r="F8" i="13"/>
  <c r="F31" i="13"/>
  <c r="M6" i="13"/>
  <c r="D72" i="13"/>
  <c r="E72" i="13"/>
  <c r="C73" i="13"/>
  <c r="J72" i="13"/>
  <c r="I70" i="13"/>
  <c r="M29" i="13"/>
  <c r="E51" i="13"/>
  <c r="D32" i="13"/>
  <c r="E32" i="13" s="1"/>
  <c r="C33" i="13"/>
  <c r="D52" i="13"/>
  <c r="E52" i="13" s="1"/>
  <c r="C53" i="13"/>
  <c r="G7" i="13"/>
  <c r="E4" i="3"/>
  <c r="M51" i="13" l="1"/>
  <c r="K71" i="13"/>
  <c r="G52" i="13"/>
  <c r="M8" i="13"/>
  <c r="G9" i="13"/>
  <c r="G93" i="13"/>
  <c r="P71" i="13"/>
  <c r="M71" i="13"/>
  <c r="F9" i="13"/>
  <c r="D94" i="13"/>
  <c r="C95" i="13"/>
  <c r="G32" i="13"/>
  <c r="M70" i="13"/>
  <c r="P70" i="13"/>
  <c r="F93" i="13"/>
  <c r="D33" i="13"/>
  <c r="E33" i="13" s="1"/>
  <c r="C34" i="13"/>
  <c r="F32" i="13"/>
  <c r="J73" i="13"/>
  <c r="D73" i="13"/>
  <c r="E73" i="13" s="1"/>
  <c r="C74" i="13"/>
  <c r="T72" i="13"/>
  <c r="U72" i="13" s="1"/>
  <c r="G72" i="13"/>
  <c r="F52" i="13"/>
  <c r="G51" i="13"/>
  <c r="C11" i="13"/>
  <c r="D10" i="13"/>
  <c r="E10" i="13" s="1"/>
  <c r="C54" i="13"/>
  <c r="D53" i="13"/>
  <c r="L72" i="13"/>
  <c r="I72" i="13" s="1"/>
  <c r="F72" i="13"/>
  <c r="M92" i="13"/>
  <c r="M30" i="13" l="1"/>
  <c r="K72" i="13"/>
  <c r="G33" i="13"/>
  <c r="F53" i="13"/>
  <c r="F94" i="13"/>
  <c r="E53" i="13"/>
  <c r="E11" i="13"/>
  <c r="C12" i="13"/>
  <c r="D11" i="13"/>
  <c r="G10" i="13"/>
  <c r="C75" i="13"/>
  <c r="J74" i="13"/>
  <c r="D74" i="13"/>
  <c r="E74" i="13" s="1"/>
  <c r="F33" i="13"/>
  <c r="C96" i="13"/>
  <c r="D95" i="13"/>
  <c r="E95" i="13" s="1"/>
  <c r="D54" i="13"/>
  <c r="E54" i="13" s="1"/>
  <c r="C55" i="13"/>
  <c r="M31" i="13"/>
  <c r="Q70" i="13"/>
  <c r="R70" i="13"/>
  <c r="S70" i="13" s="1"/>
  <c r="T73" i="13"/>
  <c r="U73" i="13" s="1"/>
  <c r="G73" i="13"/>
  <c r="F73" i="13"/>
  <c r="L73" i="13"/>
  <c r="I73" i="13" s="1"/>
  <c r="M9" i="13"/>
  <c r="E94" i="13"/>
  <c r="Q71" i="13"/>
  <c r="R71" i="13"/>
  <c r="S71" i="13" s="1"/>
  <c r="M52" i="13"/>
  <c r="F10" i="13"/>
  <c r="M72" i="13"/>
  <c r="P72" i="13"/>
  <c r="C35" i="13"/>
  <c r="D34" i="13"/>
  <c r="E34" i="13" s="1"/>
  <c r="K73" i="13" l="1"/>
  <c r="M33" i="13"/>
  <c r="M94" i="13"/>
  <c r="M10" i="13"/>
  <c r="G74" i="13"/>
  <c r="T74" i="13"/>
  <c r="U74" i="13" s="1"/>
  <c r="M53" i="13"/>
  <c r="P73" i="13"/>
  <c r="M73" i="13"/>
  <c r="G34" i="13"/>
  <c r="G94" i="13"/>
  <c r="F54" i="13"/>
  <c r="G53" i="13"/>
  <c r="F95" i="13"/>
  <c r="F11" i="13"/>
  <c r="D75" i="13"/>
  <c r="E75" i="13" s="1"/>
  <c r="C76" i="13"/>
  <c r="J75" i="13"/>
  <c r="M32" i="13"/>
  <c r="F34" i="13"/>
  <c r="M93" i="13"/>
  <c r="F74" i="13"/>
  <c r="L74" i="13"/>
  <c r="I74" i="13" s="1"/>
  <c r="Q72" i="13"/>
  <c r="R72" i="13"/>
  <c r="S72" i="13" s="1"/>
  <c r="G11" i="13"/>
  <c r="G54" i="13"/>
  <c r="C56" i="13"/>
  <c r="D55" i="13"/>
  <c r="C36" i="13"/>
  <c r="D35" i="13"/>
  <c r="E35" i="13" s="1"/>
  <c r="C97" i="13"/>
  <c r="D96" i="13"/>
  <c r="G95" i="13"/>
  <c r="C13" i="13"/>
  <c r="D12" i="13"/>
  <c r="E12" i="13"/>
  <c r="K74" i="13" l="1"/>
  <c r="G35" i="13"/>
  <c r="M95" i="13"/>
  <c r="F12" i="13"/>
  <c r="D13" i="13"/>
  <c r="E13" i="13"/>
  <c r="C14" i="13"/>
  <c r="G75" i="13"/>
  <c r="T75" i="13"/>
  <c r="U75" i="13" s="1"/>
  <c r="P74" i="13"/>
  <c r="M74" i="13"/>
  <c r="F55" i="13"/>
  <c r="D76" i="13"/>
  <c r="J76" i="13"/>
  <c r="C77" i="13"/>
  <c r="G12" i="13"/>
  <c r="M34" i="13"/>
  <c r="C37" i="13"/>
  <c r="D36" i="13"/>
  <c r="E36" i="13" s="1"/>
  <c r="F96" i="13"/>
  <c r="D56" i="13"/>
  <c r="C57" i="13"/>
  <c r="L75" i="13"/>
  <c r="I75" i="13" s="1"/>
  <c r="F75" i="13"/>
  <c r="F35" i="13"/>
  <c r="M54" i="13"/>
  <c r="D97" i="13"/>
  <c r="C98" i="13"/>
  <c r="E96" i="13"/>
  <c r="E55" i="13"/>
  <c r="Q73" i="13"/>
  <c r="R73" i="13"/>
  <c r="S73" i="13" s="1"/>
  <c r="N25" i="3"/>
  <c r="M25" i="3"/>
  <c r="K25" i="3"/>
  <c r="J25" i="3"/>
  <c r="T16" i="3"/>
  <c r="R16" i="3" s="1"/>
  <c r="T15" i="3"/>
  <c r="R15" i="3" s="1"/>
  <c r="T14" i="3"/>
  <c r="R14" i="3" s="1"/>
  <c r="T13" i="3"/>
  <c r="R13" i="3" s="1"/>
  <c r="T12" i="3"/>
  <c r="R12" i="3" s="1"/>
  <c r="T11" i="3"/>
  <c r="R11" i="3" s="1"/>
  <c r="T10" i="3"/>
  <c r="R10" i="3" s="1"/>
  <c r="T9" i="3"/>
  <c r="R9" i="3" s="1"/>
  <c r="T8" i="3"/>
  <c r="R8" i="3" s="1"/>
  <c r="T24" i="3"/>
  <c r="R24" i="3" s="1"/>
  <c r="T6" i="3"/>
  <c r="R6" i="3" s="1"/>
  <c r="T7" i="3"/>
  <c r="R7" i="3" s="1"/>
  <c r="T17" i="3"/>
  <c r="R17" i="3" s="1"/>
  <c r="T18" i="3"/>
  <c r="R18" i="3" s="1"/>
  <c r="T19" i="3"/>
  <c r="R19" i="3" s="1"/>
  <c r="T20" i="3"/>
  <c r="R20" i="3" s="1"/>
  <c r="T21" i="3"/>
  <c r="R21" i="3" s="1"/>
  <c r="T22" i="3"/>
  <c r="R22" i="3" s="1"/>
  <c r="T23" i="3"/>
  <c r="R23" i="3" s="1"/>
  <c r="T5" i="3"/>
  <c r="R5" i="3" s="1"/>
  <c r="A6" i="3"/>
  <c r="A7" i="3" s="1"/>
  <c r="A8" i="3" s="1"/>
  <c r="A9" i="3" s="1"/>
  <c r="A10" i="3" s="1"/>
  <c r="A11" i="3" s="1"/>
  <c r="A12" i="3" s="1"/>
  <c r="A13" i="3" s="1"/>
  <c r="A14" i="3" s="1"/>
  <c r="A15" i="3" s="1"/>
  <c r="A16" i="3" s="1"/>
  <c r="A17" i="3" s="1"/>
  <c r="A18" i="3" s="1"/>
  <c r="A19" i="3" s="1"/>
  <c r="A20" i="3" s="1"/>
  <c r="A21" i="3" s="1"/>
  <c r="A22" i="3" s="1"/>
  <c r="A23" i="3" s="1"/>
  <c r="A24" i="3" s="1"/>
  <c r="M55" i="13" l="1"/>
  <c r="M12" i="13"/>
  <c r="G36" i="13"/>
  <c r="M75" i="13"/>
  <c r="P75" i="13"/>
  <c r="F76" i="13"/>
  <c r="L76" i="13"/>
  <c r="I76" i="13" s="1"/>
  <c r="G96" i="13"/>
  <c r="E76" i="13"/>
  <c r="D14" i="13"/>
  <c r="E14" i="13"/>
  <c r="C15" i="13"/>
  <c r="K75" i="13"/>
  <c r="G13" i="13"/>
  <c r="D98" i="13"/>
  <c r="E98" i="13"/>
  <c r="C99" i="13"/>
  <c r="F13" i="13"/>
  <c r="F56" i="13"/>
  <c r="M11" i="13"/>
  <c r="F97" i="13"/>
  <c r="G55" i="13"/>
  <c r="M96" i="13"/>
  <c r="Q74" i="13"/>
  <c r="R74" i="13"/>
  <c r="S74" i="13" s="1"/>
  <c r="C58" i="13"/>
  <c r="D57" i="13"/>
  <c r="E57" i="13" s="1"/>
  <c r="F36" i="13"/>
  <c r="M35" i="13"/>
  <c r="E97" i="13"/>
  <c r="E56" i="13"/>
  <c r="D37" i="13"/>
  <c r="E37" i="13"/>
  <c r="C38" i="13"/>
  <c r="D77" i="13"/>
  <c r="J77" i="13"/>
  <c r="C78" i="13"/>
  <c r="R25" i="3"/>
  <c r="K76" i="13" l="1"/>
  <c r="M13" i="13"/>
  <c r="M56" i="13"/>
  <c r="M36" i="13"/>
  <c r="P76" i="13"/>
  <c r="M76" i="13"/>
  <c r="L77" i="13"/>
  <c r="F77" i="13"/>
  <c r="C59" i="13"/>
  <c r="D58" i="13"/>
  <c r="E58" i="13"/>
  <c r="E77" i="13"/>
  <c r="G98" i="13"/>
  <c r="D38" i="13"/>
  <c r="E38" i="13"/>
  <c r="C39" i="13"/>
  <c r="F37" i="13"/>
  <c r="Q75" i="13"/>
  <c r="R75" i="13"/>
  <c r="S75" i="13" s="1"/>
  <c r="G14" i="13"/>
  <c r="F14" i="13"/>
  <c r="D78" i="13"/>
  <c r="J78" i="13"/>
  <c r="C79" i="13"/>
  <c r="D99" i="13"/>
  <c r="E99" i="13"/>
  <c r="C100" i="13"/>
  <c r="C16" i="13"/>
  <c r="D15" i="13"/>
  <c r="F98" i="13"/>
  <c r="G37" i="13"/>
  <c r="G56" i="13"/>
  <c r="G57" i="13"/>
  <c r="I77" i="13"/>
  <c r="K77" i="13"/>
  <c r="G97" i="13"/>
  <c r="F57" i="13"/>
  <c r="G76" i="13"/>
  <c r="T76" i="13"/>
  <c r="U76" i="13" s="1"/>
  <c r="F78" i="13" l="1"/>
  <c r="L78" i="13"/>
  <c r="I78" i="13" s="1"/>
  <c r="Q76" i="13"/>
  <c r="R76" i="13"/>
  <c r="S76" i="13" s="1"/>
  <c r="F99" i="13"/>
  <c r="F15" i="13"/>
  <c r="F38" i="13"/>
  <c r="E15" i="13"/>
  <c r="P77" i="13"/>
  <c r="M77" i="13"/>
  <c r="D79" i="13"/>
  <c r="E79" i="13" s="1"/>
  <c r="J79" i="13"/>
  <c r="C80" i="13"/>
  <c r="M37" i="13"/>
  <c r="G58" i="13"/>
  <c r="G99" i="13"/>
  <c r="C40" i="13"/>
  <c r="D39" i="13"/>
  <c r="E39" i="13" s="1"/>
  <c r="M97" i="13"/>
  <c r="D59" i="13"/>
  <c r="C60" i="13"/>
  <c r="D16" i="13"/>
  <c r="C17" i="13"/>
  <c r="E16" i="13"/>
  <c r="D100" i="13"/>
  <c r="C101" i="13"/>
  <c r="E100" i="13"/>
  <c r="M98" i="13"/>
  <c r="F58" i="13"/>
  <c r="G38" i="13"/>
  <c r="E78" i="13"/>
  <c r="G77" i="13"/>
  <c r="T77" i="13"/>
  <c r="U77" i="13" s="1"/>
  <c r="K78" i="13" l="1"/>
  <c r="M38" i="13"/>
  <c r="G39" i="13"/>
  <c r="F59" i="13"/>
  <c r="J80" i="13"/>
  <c r="D80" i="13"/>
  <c r="E80" i="13" s="1"/>
  <c r="C81" i="13"/>
  <c r="M58" i="13"/>
  <c r="T79" i="13"/>
  <c r="U79" i="13" s="1"/>
  <c r="G79" i="13"/>
  <c r="D17" i="13"/>
  <c r="E17" i="13" s="1"/>
  <c r="C18" i="13"/>
  <c r="F79" i="13"/>
  <c r="L79" i="13"/>
  <c r="K79" i="13" s="1"/>
  <c r="M78" i="13"/>
  <c r="P78" i="13"/>
  <c r="M14" i="13"/>
  <c r="F100" i="13"/>
  <c r="D60" i="13"/>
  <c r="E60" i="13" s="1"/>
  <c r="C61" i="13"/>
  <c r="G15" i="13"/>
  <c r="T78" i="13"/>
  <c r="U78" i="13" s="1"/>
  <c r="G78" i="13"/>
  <c r="M57" i="13"/>
  <c r="G100" i="13"/>
  <c r="C102" i="13"/>
  <c r="D101" i="13"/>
  <c r="M99" i="13"/>
  <c r="F39" i="13"/>
  <c r="D40" i="13"/>
  <c r="C41" i="13"/>
  <c r="E40" i="13"/>
  <c r="G16" i="13"/>
  <c r="F16" i="13"/>
  <c r="E59" i="13"/>
  <c r="Q77" i="13"/>
  <c r="R77" i="13"/>
  <c r="S77" i="13" s="1"/>
  <c r="M16" i="13" l="1"/>
  <c r="M39" i="13"/>
  <c r="M100" i="13"/>
  <c r="G59" i="13"/>
  <c r="F101" i="13"/>
  <c r="G60" i="13"/>
  <c r="E101" i="13"/>
  <c r="G17" i="13"/>
  <c r="I79" i="13"/>
  <c r="F60" i="13"/>
  <c r="M15" i="13"/>
  <c r="C19" i="13"/>
  <c r="D18" i="13"/>
  <c r="E18" i="13" s="1"/>
  <c r="G40" i="13"/>
  <c r="C62" i="13"/>
  <c r="D61" i="13"/>
  <c r="E61" i="13" s="1"/>
  <c r="F40" i="13"/>
  <c r="D102" i="13"/>
  <c r="C103" i="13"/>
  <c r="F17" i="13"/>
  <c r="G80" i="13"/>
  <c r="T80" i="13"/>
  <c r="U80" i="13" s="1"/>
  <c r="D41" i="13"/>
  <c r="M59" i="13"/>
  <c r="Q78" i="13"/>
  <c r="R78" i="13"/>
  <c r="S78" i="13" s="1"/>
  <c r="D81" i="13"/>
  <c r="C82" i="13"/>
  <c r="E81" i="13"/>
  <c r="J81" i="13"/>
  <c r="L80" i="13"/>
  <c r="I80" i="13" s="1"/>
  <c r="F80" i="13"/>
  <c r="K80" i="13" l="1"/>
  <c r="M101" i="13"/>
  <c r="G18" i="13"/>
  <c r="F41" i="13"/>
  <c r="E41" i="13"/>
  <c r="J82" i="13"/>
  <c r="C83" i="13"/>
  <c r="D82" i="13"/>
  <c r="E82" i="13" s="1"/>
  <c r="C20" i="13"/>
  <c r="D19" i="13"/>
  <c r="M79" i="13"/>
  <c r="P79" i="13"/>
  <c r="F81" i="13"/>
  <c r="L81" i="13"/>
  <c r="K81" i="13" s="1"/>
  <c r="M17" i="13"/>
  <c r="M80" i="13"/>
  <c r="P80" i="13"/>
  <c r="F18" i="13"/>
  <c r="F102" i="13"/>
  <c r="D62" i="13"/>
  <c r="E62" i="13"/>
  <c r="G61" i="13"/>
  <c r="M40" i="13"/>
  <c r="T81" i="13"/>
  <c r="U81" i="13" s="1"/>
  <c r="G81" i="13"/>
  <c r="C104" i="13"/>
  <c r="D103" i="13"/>
  <c r="E102" i="13"/>
  <c r="F61" i="13"/>
  <c r="G101" i="13"/>
  <c r="G82" i="13" l="1"/>
  <c r="T82" i="13"/>
  <c r="U82" i="13" s="1"/>
  <c r="M102" i="13"/>
  <c r="M41" i="13"/>
  <c r="M18" i="13"/>
  <c r="M61" i="13"/>
  <c r="F103" i="13"/>
  <c r="M60" i="13"/>
  <c r="D104" i="13"/>
  <c r="I81" i="13"/>
  <c r="F19" i="13"/>
  <c r="D20" i="13"/>
  <c r="E20" i="13" s="1"/>
  <c r="G102" i="13"/>
  <c r="G41" i="13"/>
  <c r="G62" i="13"/>
  <c r="F62" i="13"/>
  <c r="Q80" i="13"/>
  <c r="R80" i="13"/>
  <c r="S80" i="13" s="1"/>
  <c r="E19" i="13"/>
  <c r="E103" i="13"/>
  <c r="Q79" i="13"/>
  <c r="R79" i="13"/>
  <c r="S79" i="13" s="1"/>
  <c r="L82" i="13"/>
  <c r="K82" i="13" s="1"/>
  <c r="F82" i="13"/>
  <c r="D83" i="13"/>
  <c r="E83" i="13"/>
  <c r="J83" i="13"/>
  <c r="M19" i="13" l="1"/>
  <c r="F104" i="13"/>
  <c r="I82" i="13"/>
  <c r="E104" i="13"/>
  <c r="G20" i="13"/>
  <c r="G103" i="13"/>
  <c r="F20" i="13"/>
  <c r="T83" i="13"/>
  <c r="U83" i="13" s="1"/>
  <c r="G83" i="13"/>
  <c r="M81" i="13"/>
  <c r="P81" i="13"/>
  <c r="F83" i="13"/>
  <c r="L83" i="13"/>
  <c r="I83" i="13" s="1"/>
  <c r="G19" i="13"/>
  <c r="K83" i="13" l="1"/>
  <c r="M104" i="13"/>
  <c r="M62" i="13"/>
  <c r="Q81" i="13"/>
  <c r="R81" i="13"/>
  <c r="S81" i="13" s="1"/>
  <c r="M83" i="13"/>
  <c r="P83" i="13"/>
  <c r="M20" i="13"/>
  <c r="M82" i="13"/>
  <c r="P82" i="13"/>
  <c r="M103" i="13"/>
  <c r="G104" i="13"/>
  <c r="Q82" i="13" l="1"/>
  <c r="R82" i="13"/>
  <c r="S82" i="13" s="1"/>
  <c r="Q83" i="13"/>
  <c r="R83" i="13"/>
  <c r="S83" i="13" s="1"/>
</calcChain>
</file>

<file path=xl/sharedStrings.xml><?xml version="1.0" encoding="utf-8"?>
<sst xmlns="http://schemas.openxmlformats.org/spreadsheetml/2006/main" count="181" uniqueCount="61">
  <si>
    <t>代理返還</t>
    <rPh sb="0" eb="4">
      <t>ダイリヘンカン</t>
    </rPh>
    <phoneticPr fontId="3"/>
  </si>
  <si>
    <t>長崎　太郎</t>
    <rPh sb="0" eb="2">
      <t>ナガサキ</t>
    </rPh>
    <rPh sb="3" eb="5">
      <t>タロウ</t>
    </rPh>
    <phoneticPr fontId="3"/>
  </si>
  <si>
    <t>勤務先</t>
  </si>
  <si>
    <t>従業員の奨学金返還状況</t>
  </si>
  <si>
    <t>氏名</t>
  </si>
  <si>
    <t>住所</t>
  </si>
  <si>
    <t>運営団体</t>
  </si>
  <si>
    <t>借入総額</t>
  </si>
  <si>
    <t>返還月額</t>
  </si>
  <si>
    <t>年度</t>
  </si>
  <si>
    <t>生年月日</t>
    <rPh sb="2" eb="4">
      <t>ガッピ</t>
    </rPh>
    <phoneticPr fontId="3"/>
  </si>
  <si>
    <t>年齢
※１</t>
    <phoneticPr fontId="3"/>
  </si>
  <si>
    <t>採  用
年月日</t>
    <rPh sb="5" eb="8">
      <t>ネンガッピ</t>
    </rPh>
    <phoneticPr fontId="3"/>
  </si>
  <si>
    <t>勤務先
所在地</t>
    <rPh sb="4" eb="7">
      <t>ショザイチ</t>
    </rPh>
    <phoneticPr fontId="3"/>
  </si>
  <si>
    <t>奨学金
名　称</t>
    <rPh sb="4" eb="5">
      <t>メイ</t>
    </rPh>
    <rPh sb="6" eb="7">
      <t>ショウ</t>
    </rPh>
    <phoneticPr fontId="3"/>
  </si>
  <si>
    <t>補助申請
初年度
※４</t>
    <rPh sb="5" eb="8">
      <t>ショネンド</t>
    </rPh>
    <phoneticPr fontId="3"/>
  </si>
  <si>
    <t>No.</t>
    <phoneticPr fontId="3"/>
  </si>
  <si>
    <t>年　月
～　年　月</t>
    <rPh sb="6" eb="7">
      <t>ネン</t>
    </rPh>
    <rPh sb="8" eb="9">
      <t>ゲツ</t>
    </rPh>
    <phoneticPr fontId="3"/>
  </si>
  <si>
    <t>（例）</t>
    <rPh sb="1" eb="2">
      <t>レイ</t>
    </rPh>
    <phoneticPr fontId="3"/>
  </si>
  <si>
    <t>2025年度</t>
    <phoneticPr fontId="3"/>
  </si>
  <si>
    <t>長崎市魚の町4番1号</t>
    <rPh sb="0" eb="3">
      <t>ナガサキシ</t>
    </rPh>
    <rPh sb="3" eb="4">
      <t>ウオ</t>
    </rPh>
    <rPh sb="5" eb="6">
      <t>マチ</t>
    </rPh>
    <rPh sb="7" eb="8">
      <t>バン</t>
    </rPh>
    <rPh sb="9" eb="10">
      <t>ゴウ</t>
    </rPh>
    <phoneticPr fontId="3"/>
  </si>
  <si>
    <t>長崎市桜町2番22号</t>
    <rPh sb="0" eb="3">
      <t>ナガサキシ</t>
    </rPh>
    <rPh sb="3" eb="4">
      <t>サクラ</t>
    </rPh>
    <rPh sb="4" eb="5">
      <t>マチ</t>
    </rPh>
    <rPh sb="6" eb="7">
      <t>バン</t>
    </rPh>
    <rPh sb="9" eb="10">
      <t>ゴウ</t>
    </rPh>
    <phoneticPr fontId="3"/>
  </si>
  <si>
    <t>①第１種奨学金
②第２種奨学金
③あしなが大学奨学金</t>
    <rPh sb="1" eb="2">
      <t>ダイ</t>
    </rPh>
    <rPh sb="3" eb="7">
      <t>シュショウガクキン</t>
    </rPh>
    <rPh sb="9" eb="10">
      <t>ダイ</t>
    </rPh>
    <rPh sb="11" eb="12">
      <t>シュ</t>
    </rPh>
    <rPh sb="12" eb="15">
      <t>ショウガクキン</t>
    </rPh>
    <rPh sb="21" eb="26">
      <t>ダイガクショウガクキン</t>
    </rPh>
    <phoneticPr fontId="3"/>
  </si>
  <si>
    <t>①②　独立行政法人　日本学生支援機構
③　　一般財団法人　あしなが育英会</t>
    <rPh sb="3" eb="9">
      <t>ドクリツギョウセイホウジン</t>
    </rPh>
    <rPh sb="10" eb="18">
      <t>ニホンガクセイシエンキコウ</t>
    </rPh>
    <rPh sb="22" eb="28">
      <t>イッパンザイダンホウジン</t>
    </rPh>
    <rPh sb="33" eb="36">
      <t>イクエイカイ</t>
    </rPh>
    <phoneticPr fontId="3"/>
  </si>
  <si>
    <t>2014年10月
～　2030年12月</t>
    <rPh sb="15" eb="16">
      <t>ネン</t>
    </rPh>
    <rPh sb="18" eb="19">
      <t>ゲツ</t>
    </rPh>
    <phoneticPr fontId="3"/>
  </si>
  <si>
    <t>前年度の
奨学金返還額</t>
    <rPh sb="5" eb="8">
      <t>ショウガクキン</t>
    </rPh>
    <rPh sb="8" eb="11">
      <t>ヘンカンガク</t>
    </rPh>
    <phoneticPr fontId="3"/>
  </si>
  <si>
    <t>※２　「返還支援の種別」欄には、「代理返還」または「手当等の支給」と記載してください。</t>
    <phoneticPr fontId="3"/>
  </si>
  <si>
    <t>※３　「補助金申請額」欄には、前年度奨学金返還額に３分の１を乗じて得た額、又は、前年度中に対象事業者が支給した額に２分の１を乗じて得た額のいずれか低い方を記載してください。</t>
    <phoneticPr fontId="3"/>
  </si>
  <si>
    <t>別紙　算定対象従業員名簿</t>
    <rPh sb="0" eb="2">
      <t>ベッシ</t>
    </rPh>
    <rPh sb="3" eb="12">
      <t>サンテイタイショウジュウギョウインメイボ</t>
    </rPh>
    <phoneticPr fontId="3"/>
  </si>
  <si>
    <t>　　　（上限額は、対象従業員１人あたり８万円／年）</t>
    <phoneticPr fontId="3"/>
  </si>
  <si>
    <t>　　補助金申請額（計算用）
　　　≪いずれか低い額≫
　①前年度奨学金返還額×1/3
　②補助事業者負担額×1/2
　※上限8万円</t>
    <rPh sb="2" eb="5">
      <t>ホジョキン</t>
    </rPh>
    <rPh sb="5" eb="7">
      <t>シンセイ</t>
    </rPh>
    <rPh sb="7" eb="8">
      <t>ガク</t>
    </rPh>
    <rPh sb="9" eb="11">
      <t>ケイサン</t>
    </rPh>
    <rPh sb="11" eb="12">
      <t>ヨウ</t>
    </rPh>
    <rPh sb="22" eb="23">
      <t>ヒク</t>
    </rPh>
    <rPh sb="24" eb="25">
      <t>ガク</t>
    </rPh>
    <rPh sb="29" eb="38">
      <t>ゼンネンドショウガクキンヘンカンガク</t>
    </rPh>
    <rPh sb="45" eb="53">
      <t>ホジョジギョウシャフタンガク</t>
    </rPh>
    <rPh sb="60" eb="62">
      <t>ジョウゲン</t>
    </rPh>
    <rPh sb="63" eb="65">
      <t>マンエン</t>
    </rPh>
    <phoneticPr fontId="3"/>
  </si>
  <si>
    <t>企業等の返還支援状況</t>
    <phoneticPr fontId="3"/>
  </si>
  <si>
    <t>従業員</t>
    <phoneticPr fontId="3"/>
  </si>
  <si>
    <t>※１　「年齢」欄には、申請年度の４月１日時点の年齢を記載してください。</t>
    <rPh sb="17" eb="18">
      <t>ガツ</t>
    </rPh>
    <rPh sb="19" eb="20">
      <t>ニチ</t>
    </rPh>
    <phoneticPr fontId="3"/>
  </si>
  <si>
    <t>返還期間</t>
    <rPh sb="2" eb="4">
      <t>キカン</t>
    </rPh>
    <phoneticPr fontId="3"/>
  </si>
  <si>
    <t>※４　「補助申請初年度」欄には、本事業の算定対象従業員として初めて申請を行った年度を記載してください。</t>
    <phoneticPr fontId="3"/>
  </si>
  <si>
    <t>補助申請
金額
※３</t>
    <rPh sb="0" eb="2">
      <t>ホジョ</t>
    </rPh>
    <rPh sb="2" eb="4">
      <t>シンセイ</t>
    </rPh>
    <rPh sb="5" eb="7">
      <t>キンガク</t>
    </rPh>
    <phoneticPr fontId="3"/>
  </si>
  <si>
    <t>合　計　</t>
    <rPh sb="0" eb="1">
      <t>ゴウ</t>
    </rPh>
    <rPh sb="2" eb="3">
      <t>ケイ</t>
    </rPh>
    <phoneticPr fontId="3"/>
  </si>
  <si>
    <t>年　月　日</t>
    <rPh sb="0" eb="1">
      <t>ネン</t>
    </rPh>
    <rPh sb="2" eb="3">
      <t>ガツ</t>
    </rPh>
    <rPh sb="4" eb="5">
      <t>ニチ</t>
    </rPh>
    <phoneticPr fontId="3"/>
  </si>
  <si>
    <t>返還支援
回数
（前年度）</t>
    <rPh sb="0" eb="2">
      <t>ヘンカン</t>
    </rPh>
    <rPh sb="2" eb="4">
      <t>シエン</t>
    </rPh>
    <rPh sb="5" eb="7">
      <t>カイスウ</t>
    </rPh>
    <rPh sb="9" eb="12">
      <t>ゼンネンド</t>
    </rPh>
    <phoneticPr fontId="3"/>
  </si>
  <si>
    <t>返還支援
開始年月日</t>
    <rPh sb="0" eb="2">
      <t>ヘンカン</t>
    </rPh>
    <rPh sb="2" eb="4">
      <t>シエン</t>
    </rPh>
    <rPh sb="5" eb="7">
      <t>カイシ</t>
    </rPh>
    <rPh sb="7" eb="10">
      <t>ネンガッピ</t>
    </rPh>
    <phoneticPr fontId="3"/>
  </si>
  <si>
    <t>返還支援
種別
※２</t>
    <phoneticPr fontId="3"/>
  </si>
  <si>
    <t>補助対象者
負担額
（前年度）</t>
    <rPh sb="2" eb="4">
      <t>タイショウ</t>
    </rPh>
    <rPh sb="6" eb="9">
      <t>フタンガク</t>
    </rPh>
    <rPh sb="11" eb="14">
      <t>ゼンネンド</t>
    </rPh>
    <phoneticPr fontId="3"/>
  </si>
  <si>
    <t>(割合)</t>
    <rPh sb="1" eb="3">
      <t>ワリアイ</t>
    </rPh>
    <phoneticPr fontId="10"/>
  </si>
  <si>
    <t>企業負担額
×１／２</t>
    <rPh sb="0" eb="4">
      <t>キギョウフタン</t>
    </rPh>
    <rPh sb="4" eb="5">
      <t>ガク</t>
    </rPh>
    <phoneticPr fontId="10"/>
  </si>
  <si>
    <t>補助対象経費
×１／３</t>
    <rPh sb="0" eb="2">
      <t>ホジョ</t>
    </rPh>
    <rPh sb="2" eb="4">
      <t>タイショウ</t>
    </rPh>
    <rPh sb="4" eb="6">
      <t>ケイヒ</t>
    </rPh>
    <phoneticPr fontId="10"/>
  </si>
  <si>
    <t>企業負担</t>
    <rPh sb="0" eb="2">
      <t>キギョウ</t>
    </rPh>
    <rPh sb="2" eb="4">
      <t>フタン</t>
    </rPh>
    <phoneticPr fontId="10"/>
  </si>
  <si>
    <t>企業負担額</t>
    <rPh sb="0" eb="5">
      <t>キギョウフタンガク</t>
    </rPh>
    <phoneticPr fontId="10"/>
  </si>
  <si>
    <t>市負担</t>
    <rPh sb="0" eb="1">
      <t>シ</t>
    </rPh>
    <rPh sb="1" eb="3">
      <t>フタン</t>
    </rPh>
    <phoneticPr fontId="10"/>
  </si>
  <si>
    <t>補助金額</t>
    <rPh sb="0" eb="4">
      <t>ホジョキンガク</t>
    </rPh>
    <phoneticPr fontId="10"/>
  </si>
  <si>
    <t>割合</t>
    <rPh sb="0" eb="2">
      <t>ワリアイ</t>
    </rPh>
    <phoneticPr fontId="10"/>
  </si>
  <si>
    <t>補助対象経費</t>
    <rPh sb="0" eb="6">
      <t>ホジョタイショウケイヒ</t>
    </rPh>
    <phoneticPr fontId="10"/>
  </si>
  <si>
    <t>⑤企業負担額が補助対象経費の３／３の場合</t>
  </si>
  <si>
    <t>④企業負担額が補助対象経費の３／４の場合</t>
  </si>
  <si>
    <t>③企業負担額が補助対象経費の２／３の場合</t>
  </si>
  <si>
    <t>②企業負担額が補助対象経費の１／２の場合</t>
  </si>
  <si>
    <t>①企業負担額が補助対象経費の１／３の場合</t>
  </si>
  <si>
    <t>早見表</t>
    <rPh sb="0" eb="3">
      <t>ハヤミヒョウ</t>
    </rPh>
    <phoneticPr fontId="10"/>
  </si>
  <si>
    <t>従業員負担</t>
    <rPh sb="0" eb="3">
      <t>ジュウギョウイン</t>
    </rPh>
    <rPh sb="3" eb="5">
      <t>フタン</t>
    </rPh>
    <phoneticPr fontId="10"/>
  </si>
  <si>
    <t>従業員負担額</t>
    <phoneticPr fontId="10"/>
  </si>
  <si>
    <t>従業員負担</t>
    <rPh sb="3" eb="5">
      <t>フタン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</si>
</sst>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F800]dddd\,\ mmmm\ dd\,\ yyyy"/>
    <numFmt numFmtId="178" formatCode="#,##0&quot;歳&quot;;&quot;歳&quot;;&quot;歳&quot;"/>
    <numFmt numFmtId="179" formatCode="#,##0&quot;円/年&quot;;&quot;円/年&quot;;&quot;円/年&quot;"/>
    <numFmt numFmtId="180" formatCode="#,##0&quot;円/月&quot;;&quot;円/月&quot;;&quot;円/月&quot;"/>
    <numFmt numFmtId="181" formatCode="#,##0&quot;円&quot;;&quot;円&quot;;&quot;円&quot;"/>
    <numFmt numFmtId="182" formatCode="#,##0&quot;&quot;;&quot;円&quot;;&quot;円&quot;"/>
    <numFmt numFmtId="184" formatCode="#,##0&quot;回&quot;;&quot;回&quot;;&quot;回&quot;"/>
    <numFmt numFmtId="185" formatCode="#,##0.0&quot;万円&quot;"/>
    <numFmt numFmtId="187" formatCode="#,##0&quot;万円&quot;"/>
  </numFmts>
  <fonts count="1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2"/>
      <color theme="1"/>
      <name val="ＭＳ 明朝"/>
      <family val="1"/>
      <charset val="128"/>
    </font>
    <font>
      <sz val="12"/>
      <color rgb="FFFF0000"/>
      <name val="ＭＳ 明朝"/>
      <family val="1"/>
      <charset val="128"/>
    </font>
    <font>
      <sz val="24"/>
      <color theme="1"/>
      <name val="ＭＳ 明朝"/>
      <family val="1"/>
      <charset val="128"/>
    </font>
    <font>
      <sz val="16"/>
      <color theme="1"/>
      <name val="ＭＳ 明朝"/>
      <family val="1"/>
      <charset val="128"/>
    </font>
    <font>
      <sz val="14"/>
      <color theme="1"/>
      <name val="ＭＳ 明朝"/>
      <family val="1"/>
      <charset val="128"/>
    </font>
    <font>
      <sz val="6"/>
      <name val="游ゴシック"/>
      <family val="2"/>
      <charset val="128"/>
      <scheme val="minor"/>
    </font>
    <font>
      <b/>
      <sz val="22"/>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bottom/>
      <diagonal/>
    </border>
    <border>
      <left/>
      <right/>
      <top style="thin">
        <color indexed="64"/>
      </top>
      <bottom/>
      <diagonal/>
    </border>
    <border>
      <left/>
      <right style="thin">
        <color auto="1"/>
      </right>
      <top style="thin">
        <color indexed="64"/>
      </top>
      <bottom/>
      <diagonal/>
    </border>
    <border>
      <left style="hair">
        <color indexed="64"/>
      </left>
      <right style="thin">
        <color indexed="64"/>
      </right>
      <top style="hair">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ck">
        <color indexed="64"/>
      </left>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4">
    <xf numFmtId="0" fontId="0" fillId="0" borderId="0"/>
    <xf numFmtId="38" fontId="4"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104">
    <xf numFmtId="0" fontId="0" fillId="0" borderId="0" xfId="0"/>
    <xf numFmtId="0" fontId="5" fillId="0" borderId="1" xfId="0" applyFont="1" applyBorder="1" applyAlignment="1">
      <alignment horizontal="left" vertical="center" wrapText="1"/>
    </xf>
    <xf numFmtId="177" fontId="5" fillId="0" borderId="1" xfId="0" applyNumberFormat="1" applyFont="1" applyBorder="1" applyAlignment="1">
      <alignment horizontal="right" vertical="center" wrapText="1"/>
    </xf>
    <xf numFmtId="0" fontId="5" fillId="0" borderId="1" xfId="0" applyFont="1" applyBorder="1" applyAlignment="1">
      <alignment horizontal="right" vertical="center" wrapText="1"/>
    </xf>
    <xf numFmtId="178" fontId="5" fillId="0" borderId="1" xfId="0" applyNumberFormat="1" applyFont="1" applyBorder="1" applyAlignment="1">
      <alignment horizontal="right" vertical="center" wrapText="1"/>
    </xf>
    <xf numFmtId="179" fontId="5" fillId="0" borderId="1" xfId="0" applyNumberFormat="1" applyFont="1" applyBorder="1" applyAlignment="1">
      <alignment horizontal="right" vertical="center" wrapText="1"/>
    </xf>
    <xf numFmtId="180" fontId="5" fillId="0" borderId="1" xfId="0" applyNumberFormat="1" applyFont="1" applyBorder="1" applyAlignment="1">
      <alignment horizontal="right" vertical="center" wrapText="1"/>
    </xf>
    <xf numFmtId="181" fontId="5" fillId="0" borderId="1" xfId="0" applyNumberFormat="1" applyFont="1" applyBorder="1" applyAlignment="1">
      <alignment horizontal="right" vertical="center" wrapText="1"/>
    </xf>
    <xf numFmtId="0" fontId="5" fillId="0" borderId="8" xfId="0" applyFont="1" applyBorder="1" applyAlignment="1">
      <alignment horizontal="right" vertical="center" wrapText="1"/>
    </xf>
    <xf numFmtId="181" fontId="5" fillId="0" borderId="9" xfId="0" applyNumberFormat="1" applyFont="1" applyBorder="1" applyAlignment="1">
      <alignment horizontal="right" vertical="center" wrapText="1"/>
    </xf>
    <xf numFmtId="180" fontId="5" fillId="0" borderId="9" xfId="0" applyNumberFormat="1" applyFont="1" applyBorder="1" applyAlignment="1">
      <alignment horizontal="right" vertical="center" wrapText="1"/>
    </xf>
    <xf numFmtId="179" fontId="5" fillId="0" borderId="9" xfId="0" applyNumberFormat="1" applyFont="1" applyBorder="1" applyAlignment="1">
      <alignment horizontal="right" vertical="center" wrapText="1"/>
    </xf>
    <xf numFmtId="182" fontId="5" fillId="0" borderId="8" xfId="0" applyNumberFormat="1" applyFont="1" applyBorder="1" applyAlignment="1">
      <alignment horizontal="right" vertical="center" wrapText="1"/>
    </xf>
    <xf numFmtId="0" fontId="5" fillId="0" borderId="5" xfId="0" applyFont="1" applyBorder="1" applyAlignment="1">
      <alignment horizontal="center" vertical="center" wrapText="1"/>
    </xf>
    <xf numFmtId="178" fontId="5" fillId="0" borderId="5" xfId="0" applyNumberFormat="1" applyFont="1" applyBorder="1" applyAlignment="1">
      <alignment horizontal="right" vertical="center" wrapText="1"/>
    </xf>
    <xf numFmtId="181" fontId="6" fillId="2" borderId="1" xfId="1" applyNumberFormat="1" applyFont="1" applyFill="1" applyBorder="1" applyAlignment="1">
      <alignment vertical="center" wrapText="1"/>
    </xf>
    <xf numFmtId="181" fontId="6" fillId="2" borderId="5" xfId="1" applyNumberFormat="1" applyFont="1" applyFill="1" applyBorder="1" applyAlignment="1">
      <alignment vertical="center" wrapText="1"/>
    </xf>
    <xf numFmtId="0" fontId="5" fillId="3" borderId="1" xfId="0" applyFont="1" applyFill="1" applyBorder="1" applyAlignment="1">
      <alignment horizontal="right" vertical="center" wrapText="1"/>
    </xf>
    <xf numFmtId="177" fontId="5" fillId="3" borderId="1" xfId="0" applyNumberFormat="1" applyFont="1" applyFill="1" applyBorder="1" applyAlignment="1">
      <alignment horizontal="right" vertical="center" wrapText="1"/>
    </xf>
    <xf numFmtId="0" fontId="5" fillId="3" borderId="5" xfId="0" applyFont="1" applyFill="1" applyBorder="1" applyAlignment="1">
      <alignment horizontal="right" vertical="center" wrapText="1"/>
    </xf>
    <xf numFmtId="177" fontId="5" fillId="3" borderId="5" xfId="0" applyNumberFormat="1" applyFont="1" applyFill="1" applyBorder="1" applyAlignment="1">
      <alignment horizontal="right" vertical="center" wrapText="1"/>
    </xf>
    <xf numFmtId="181" fontId="5" fillId="3" borderId="1" xfId="0" applyNumberFormat="1" applyFont="1" applyFill="1" applyBorder="1" applyAlignment="1">
      <alignment horizontal="right" vertical="center" wrapText="1"/>
    </xf>
    <xf numFmtId="180" fontId="5" fillId="3" borderId="1" xfId="0" applyNumberFormat="1" applyFont="1" applyFill="1" applyBorder="1" applyAlignment="1">
      <alignment horizontal="right" vertical="center" wrapText="1"/>
    </xf>
    <xf numFmtId="179" fontId="5" fillId="3" borderId="1" xfId="0" applyNumberFormat="1" applyFont="1" applyFill="1" applyBorder="1" applyAlignment="1">
      <alignment horizontal="right" vertical="center" wrapText="1"/>
    </xf>
    <xf numFmtId="181" fontId="5" fillId="3" borderId="5" xfId="0" applyNumberFormat="1" applyFont="1" applyFill="1" applyBorder="1" applyAlignment="1">
      <alignment horizontal="right" vertical="center" wrapText="1"/>
    </xf>
    <xf numFmtId="180" fontId="5" fillId="3" borderId="5" xfId="0" applyNumberFormat="1" applyFont="1" applyFill="1" applyBorder="1" applyAlignment="1">
      <alignment horizontal="right" vertical="center" wrapText="1"/>
    </xf>
    <xf numFmtId="179" fontId="5" fillId="3" borderId="5" xfId="0" applyNumberFormat="1" applyFont="1" applyFill="1" applyBorder="1" applyAlignment="1">
      <alignment horizontal="right"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Alignment="1">
      <alignment vertical="center"/>
    </xf>
    <xf numFmtId="184" fontId="5" fillId="0" borderId="1" xfId="0" applyNumberFormat="1" applyFont="1" applyBorder="1" applyAlignment="1">
      <alignment horizontal="right" vertical="center" wrapText="1"/>
    </xf>
    <xf numFmtId="184" fontId="5" fillId="3" borderId="1" xfId="0" applyNumberFormat="1" applyFont="1" applyFill="1" applyBorder="1" applyAlignment="1">
      <alignment horizontal="right" vertical="center" wrapText="1"/>
    </xf>
    <xf numFmtId="184" fontId="5" fillId="3" borderId="5" xfId="0" applyNumberFormat="1" applyFont="1" applyFill="1" applyBorder="1" applyAlignment="1">
      <alignment horizontal="right" vertical="center" wrapText="1"/>
    </xf>
    <xf numFmtId="0" fontId="5" fillId="0" borderId="1"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9" fillId="0" borderId="1" xfId="0" applyFont="1" applyBorder="1" applyAlignment="1">
      <alignment horizontal="center" vertical="center" wrapText="1"/>
    </xf>
    <xf numFmtId="182" fontId="5" fillId="3" borderId="1" xfId="0" applyNumberFormat="1" applyFont="1" applyFill="1" applyBorder="1" applyAlignment="1">
      <alignment horizontal="right" vertical="center" wrapText="1"/>
    </xf>
    <xf numFmtId="182" fontId="5" fillId="3" borderId="5" xfId="0" applyNumberFormat="1" applyFont="1" applyFill="1" applyBorder="1" applyAlignment="1">
      <alignment horizontal="right" vertical="center" wrapText="1"/>
    </xf>
    <xf numFmtId="181" fontId="5" fillId="0" borderId="1" xfId="0" applyNumberFormat="1" applyFont="1" applyFill="1" applyBorder="1" applyAlignment="1">
      <alignment horizontal="right" vertical="center" wrapText="1"/>
    </xf>
    <xf numFmtId="181" fontId="5" fillId="0" borderId="5" xfId="0" applyNumberFormat="1" applyFont="1" applyFill="1" applyBorder="1" applyAlignment="1">
      <alignment horizontal="right" vertical="center" wrapText="1"/>
    </xf>
    <xf numFmtId="0" fontId="2" fillId="0" borderId="0" xfId="2">
      <alignment vertical="center"/>
    </xf>
    <xf numFmtId="0" fontId="2" fillId="0" borderId="15" xfId="2" applyBorder="1">
      <alignment vertical="center"/>
    </xf>
    <xf numFmtId="0" fontId="2" fillId="0" borderId="16" xfId="2" applyBorder="1">
      <alignment vertical="center"/>
    </xf>
    <xf numFmtId="0" fontId="2" fillId="0" borderId="17" xfId="2" applyBorder="1">
      <alignment vertical="center"/>
    </xf>
    <xf numFmtId="0" fontId="2" fillId="0" borderId="4" xfId="2" applyBorder="1">
      <alignment vertical="center"/>
    </xf>
    <xf numFmtId="0" fontId="2" fillId="0" borderId="6" xfId="2" applyBorder="1">
      <alignment vertical="center"/>
    </xf>
    <xf numFmtId="0" fontId="2" fillId="0" borderId="18" xfId="2" applyBorder="1">
      <alignment vertical="center"/>
    </xf>
    <xf numFmtId="9" fontId="0" fillId="0" borderId="19" xfId="3" applyFont="1" applyBorder="1">
      <alignment vertical="center"/>
    </xf>
    <xf numFmtId="185" fontId="2" fillId="0" borderId="20" xfId="2" applyNumberFormat="1" applyBorder="1">
      <alignment vertical="center"/>
    </xf>
    <xf numFmtId="0" fontId="2" fillId="0" borderId="21" xfId="2" applyBorder="1">
      <alignment vertical="center"/>
    </xf>
    <xf numFmtId="0" fontId="2" fillId="0" borderId="0" xfId="2" applyBorder="1">
      <alignment vertical="center"/>
    </xf>
    <xf numFmtId="187" fontId="2" fillId="0" borderId="0" xfId="2" applyNumberFormat="1" applyBorder="1" applyAlignment="1">
      <alignment horizontal="center" vertical="center"/>
    </xf>
    <xf numFmtId="187" fontId="2" fillId="0" borderId="1" xfId="2" applyNumberFormat="1" applyBorder="1">
      <alignment vertical="center"/>
    </xf>
    <xf numFmtId="187" fontId="2" fillId="0" borderId="0" xfId="2" applyNumberFormat="1" applyBorder="1">
      <alignment vertical="center"/>
    </xf>
    <xf numFmtId="9" fontId="0" fillId="0" borderId="1" xfId="3" applyFont="1" applyBorder="1">
      <alignment vertical="center"/>
    </xf>
    <xf numFmtId="185" fontId="2" fillId="0" borderId="1" xfId="2" applyNumberFormat="1" applyBorder="1">
      <alignment vertical="center"/>
    </xf>
    <xf numFmtId="0" fontId="2" fillId="0" borderId="10" xfId="2" applyBorder="1">
      <alignment vertical="center"/>
    </xf>
    <xf numFmtId="9" fontId="0" fillId="0" borderId="22" xfId="3" applyFont="1" applyBorder="1">
      <alignment vertical="center"/>
    </xf>
    <xf numFmtId="185" fontId="2" fillId="0" borderId="23" xfId="2" applyNumberFormat="1" applyBorder="1">
      <alignment vertical="center"/>
    </xf>
    <xf numFmtId="0" fontId="2" fillId="0" borderId="1" xfId="2" applyBorder="1" applyAlignment="1">
      <alignment horizontal="center" vertical="center" wrapText="1"/>
    </xf>
    <xf numFmtId="0" fontId="2" fillId="0" borderId="1" xfId="2" applyFill="1" applyBorder="1" applyAlignment="1">
      <alignment horizontal="center" vertical="center"/>
    </xf>
    <xf numFmtId="0" fontId="2" fillId="0" borderId="1" xfId="2" applyBorder="1" applyAlignment="1">
      <alignment horizontal="center" vertical="center"/>
    </xf>
    <xf numFmtId="0" fontId="2" fillId="0" borderId="1" xfId="2" applyBorder="1">
      <alignment vertical="center"/>
    </xf>
    <xf numFmtId="0" fontId="2" fillId="0" borderId="13" xfId="2" applyBorder="1">
      <alignment vertical="center"/>
    </xf>
    <xf numFmtId="0" fontId="2" fillId="0" borderId="12" xfId="2" applyBorder="1" applyAlignment="1">
      <alignment horizontal="center" vertical="center"/>
    </xf>
    <xf numFmtId="0" fontId="2" fillId="4" borderId="13" xfId="2" applyFill="1" applyBorder="1">
      <alignment vertical="center"/>
    </xf>
    <xf numFmtId="0" fontId="2" fillId="4" borderId="12" xfId="2" applyFill="1" applyBorder="1">
      <alignment vertical="center"/>
    </xf>
    <xf numFmtId="0" fontId="2" fillId="0" borderId="12" xfId="2" applyBorder="1">
      <alignment vertical="center"/>
    </xf>
    <xf numFmtId="0" fontId="2" fillId="0" borderId="24" xfId="2" applyBorder="1">
      <alignment vertical="center"/>
    </xf>
    <xf numFmtId="0" fontId="2" fillId="0" borderId="25" xfId="2" applyBorder="1">
      <alignment vertical="center"/>
    </xf>
    <xf numFmtId="0" fontId="2" fillId="0" borderId="26" xfId="2" applyBorder="1">
      <alignment vertical="center"/>
    </xf>
    <xf numFmtId="0" fontId="2" fillId="0" borderId="3" xfId="2" applyBorder="1">
      <alignment vertical="center"/>
    </xf>
    <xf numFmtId="9" fontId="0" fillId="0" borderId="16" xfId="3" applyFont="1" applyBorder="1">
      <alignment vertical="center"/>
    </xf>
    <xf numFmtId="185" fontId="2" fillId="0" borderId="16" xfId="2" applyNumberFormat="1" applyBorder="1">
      <alignment vertical="center"/>
    </xf>
    <xf numFmtId="0" fontId="2" fillId="0" borderId="0" xfId="2" applyBorder="1" applyAlignment="1">
      <alignment horizontal="center" vertical="center"/>
    </xf>
    <xf numFmtId="0" fontId="2" fillId="4" borderId="3" xfId="2" applyFill="1" applyBorder="1" applyAlignment="1">
      <alignment horizontal="center" vertical="center"/>
    </xf>
    <xf numFmtId="0" fontId="2" fillId="4" borderId="10" xfId="2" applyFill="1" applyBorder="1" applyAlignment="1">
      <alignment horizontal="center" vertical="center"/>
    </xf>
    <xf numFmtId="0" fontId="2" fillId="0" borderId="3" xfId="2" applyBorder="1" applyAlignment="1">
      <alignment horizontal="center" vertical="center"/>
    </xf>
    <xf numFmtId="0" fontId="2" fillId="0" borderId="6" xfId="2" applyBorder="1" applyAlignment="1">
      <alignment horizontal="center" vertical="center"/>
    </xf>
    <xf numFmtId="0" fontId="2" fillId="0" borderId="1" xfId="2" applyBorder="1" applyAlignment="1">
      <alignment horizontal="center" vertical="center"/>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6" fillId="2" borderId="1"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9" fillId="0" borderId="1" xfId="0" applyFont="1" applyBorder="1" applyAlignment="1">
      <alignment horizontal="center" vertical="center" wrapText="1"/>
    </xf>
    <xf numFmtId="0" fontId="2" fillId="0" borderId="0" xfId="2" applyFill="1">
      <alignment vertical="center"/>
    </xf>
    <xf numFmtId="0" fontId="2" fillId="0" borderId="25" xfId="2" applyFill="1" applyBorder="1">
      <alignment vertical="center"/>
    </xf>
    <xf numFmtId="0" fontId="2" fillId="0" borderId="3" xfId="2" applyFill="1" applyBorder="1" applyAlignment="1">
      <alignment horizontal="center" vertical="center"/>
    </xf>
    <xf numFmtId="0" fontId="2" fillId="0" borderId="10" xfId="2" applyFill="1" applyBorder="1" applyAlignment="1">
      <alignment horizontal="center" vertical="center"/>
    </xf>
    <xf numFmtId="185" fontId="2" fillId="0" borderId="23" xfId="2" applyNumberFormat="1" applyFill="1" applyBorder="1">
      <alignment vertical="center"/>
    </xf>
    <xf numFmtId="185" fontId="2" fillId="0" borderId="20" xfId="2" applyNumberFormat="1" applyFill="1" applyBorder="1">
      <alignment vertical="center"/>
    </xf>
    <xf numFmtId="185" fontId="2" fillId="0" borderId="16" xfId="2" applyNumberFormat="1" applyFill="1" applyBorder="1">
      <alignment vertical="center"/>
    </xf>
    <xf numFmtId="0" fontId="2" fillId="0" borderId="16" xfId="2" applyFill="1" applyBorder="1">
      <alignment vertical="center"/>
    </xf>
    <xf numFmtId="0" fontId="2" fillId="5" borderId="3" xfId="2" applyFill="1" applyBorder="1" applyAlignment="1">
      <alignment horizontal="center" vertical="center"/>
    </xf>
    <xf numFmtId="0" fontId="2" fillId="5" borderId="10" xfId="2" applyFill="1" applyBorder="1" applyAlignment="1">
      <alignment horizontal="center" vertical="center"/>
    </xf>
    <xf numFmtId="0" fontId="2" fillId="5" borderId="13" xfId="2" applyFill="1" applyBorder="1" applyAlignment="1">
      <alignment horizontal="center" vertical="center"/>
    </xf>
    <xf numFmtId="0" fontId="1" fillId="0" borderId="12" xfId="2" applyFont="1" applyBorder="1" applyAlignment="1">
      <alignment horizontal="center" vertical="center"/>
    </xf>
    <xf numFmtId="0" fontId="2" fillId="0" borderId="14" xfId="2" applyBorder="1" applyAlignment="1">
      <alignment horizontal="center" vertical="center"/>
    </xf>
    <xf numFmtId="0" fontId="2" fillId="0" borderId="11" xfId="2" applyBorder="1">
      <alignment vertical="center"/>
    </xf>
    <xf numFmtId="0" fontId="2" fillId="0" borderId="7" xfId="2" applyBorder="1">
      <alignment vertical="center"/>
    </xf>
    <xf numFmtId="0" fontId="11" fillId="0" borderId="0" xfId="2" applyFont="1">
      <alignment vertical="center"/>
    </xf>
  </cellXfs>
  <cellStyles count="4">
    <cellStyle name="パーセント 2" xfId="3"/>
    <cellStyle name="桁区切り" xfId="1" builtinId="6"/>
    <cellStyle name="標準" xfId="0" builtinId="0"/>
    <cellStyle name="標準 2" xfId="2"/>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421821</xdr:colOff>
      <xdr:row>63</xdr:row>
      <xdr:rowOff>122464</xdr:rowOff>
    </xdr:from>
    <xdr:to>
      <xdr:col>22</xdr:col>
      <xdr:colOff>0</xdr:colOff>
      <xdr:row>63</xdr:row>
      <xdr:rowOff>122464</xdr:rowOff>
    </xdr:to>
    <xdr:cxnSp macro="">
      <xdr:nvCxnSpPr>
        <xdr:cNvPr id="2" name="直線コネクタ 1"/>
        <xdr:cNvCxnSpPr/>
      </xdr:nvCxnSpPr>
      <xdr:spPr>
        <a:xfrm>
          <a:off x="421821" y="16383000"/>
          <a:ext cx="15131143"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161441</xdr:colOff>
      <xdr:row>9</xdr:row>
      <xdr:rowOff>226016</xdr:rowOff>
    </xdr:from>
    <xdr:to>
      <xdr:col>13</xdr:col>
      <xdr:colOff>565043</xdr:colOff>
      <xdr:row>11</xdr:row>
      <xdr:rowOff>209872</xdr:rowOff>
    </xdr:to>
    <xdr:sp macro="" textlink="">
      <xdr:nvSpPr>
        <xdr:cNvPr id="6" name="二等辺三角形 5"/>
        <xdr:cNvSpPr/>
      </xdr:nvSpPr>
      <xdr:spPr>
        <a:xfrm rot="5400000">
          <a:off x="12477589" y="3588018"/>
          <a:ext cx="460106" cy="403602"/>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161441</xdr:colOff>
      <xdr:row>29</xdr:row>
      <xdr:rowOff>242160</xdr:rowOff>
    </xdr:from>
    <xdr:to>
      <xdr:col>13</xdr:col>
      <xdr:colOff>565043</xdr:colOff>
      <xdr:row>31</xdr:row>
      <xdr:rowOff>226016</xdr:rowOff>
    </xdr:to>
    <xdr:sp macro="" textlink="">
      <xdr:nvSpPr>
        <xdr:cNvPr id="7" name="二等辺三角形 6"/>
        <xdr:cNvSpPr/>
      </xdr:nvSpPr>
      <xdr:spPr>
        <a:xfrm rot="5400000">
          <a:off x="12477589" y="8366662"/>
          <a:ext cx="460106" cy="403602"/>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161441</xdr:colOff>
      <xdr:row>52</xdr:row>
      <xdr:rowOff>209873</xdr:rowOff>
    </xdr:from>
    <xdr:to>
      <xdr:col>13</xdr:col>
      <xdr:colOff>565043</xdr:colOff>
      <xdr:row>54</xdr:row>
      <xdr:rowOff>193729</xdr:rowOff>
    </xdr:to>
    <xdr:sp macro="" textlink="">
      <xdr:nvSpPr>
        <xdr:cNvPr id="8" name="二等辺三角形 7"/>
        <xdr:cNvSpPr/>
      </xdr:nvSpPr>
      <xdr:spPr>
        <a:xfrm rot="5400000">
          <a:off x="12477589" y="13811250"/>
          <a:ext cx="460106" cy="403602"/>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161441</xdr:colOff>
      <xdr:row>74</xdr:row>
      <xdr:rowOff>177584</xdr:rowOff>
    </xdr:from>
    <xdr:to>
      <xdr:col>13</xdr:col>
      <xdr:colOff>565043</xdr:colOff>
      <xdr:row>76</xdr:row>
      <xdr:rowOff>161440</xdr:rowOff>
    </xdr:to>
    <xdr:sp macro="" textlink="">
      <xdr:nvSpPr>
        <xdr:cNvPr id="9" name="二等辺三角形 8"/>
        <xdr:cNvSpPr/>
      </xdr:nvSpPr>
      <xdr:spPr>
        <a:xfrm rot="5400000">
          <a:off x="12477589" y="19017711"/>
          <a:ext cx="460106" cy="403602"/>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161441</xdr:colOff>
      <xdr:row>94</xdr:row>
      <xdr:rowOff>64576</xdr:rowOff>
    </xdr:from>
    <xdr:to>
      <xdr:col>13</xdr:col>
      <xdr:colOff>565043</xdr:colOff>
      <xdr:row>96</xdr:row>
      <xdr:rowOff>48432</xdr:rowOff>
    </xdr:to>
    <xdr:sp macro="" textlink="">
      <xdr:nvSpPr>
        <xdr:cNvPr id="10" name="二等辺三角形 9"/>
        <xdr:cNvSpPr/>
      </xdr:nvSpPr>
      <xdr:spPr>
        <a:xfrm rot="5400000">
          <a:off x="12477589" y="23667203"/>
          <a:ext cx="460106" cy="403602"/>
        </a:xfrm>
        <a:prstGeom prst="triangle">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abSelected="1" view="pageBreakPreview" zoomScale="55" zoomScaleNormal="55" zoomScaleSheetLayoutView="55" workbookViewId="0">
      <pane xSplit="1" ySplit="4" topLeftCell="B5" activePane="bottomRight" state="frozen"/>
      <selection pane="topRight" activeCell="B1" sqref="B1"/>
      <selection pane="bottomLeft" activeCell="A5" sqref="A5"/>
      <selection pane="bottomRight" activeCell="B5" sqref="B5"/>
    </sheetView>
  </sheetViews>
  <sheetFormatPr defaultRowHeight="14.25" x14ac:dyDescent="0.4"/>
  <cols>
    <col min="1" max="1" width="9.25" style="29" bestFit="1" customWidth="1"/>
    <col min="2" max="2" width="14.625" style="29" customWidth="1"/>
    <col min="3" max="3" width="20.625" style="29" customWidth="1"/>
    <col min="4" max="4" width="15.625" style="29" customWidth="1"/>
    <col min="5" max="5" width="9.875" style="29" bestFit="1" customWidth="1"/>
    <col min="6" max="6" width="15.625" style="29" customWidth="1"/>
    <col min="7" max="7" width="20.625" style="29" customWidth="1"/>
    <col min="8" max="8" width="25.625" style="29" customWidth="1"/>
    <col min="9" max="9" width="43" style="29" customWidth="1"/>
    <col min="10" max="11" width="14.625" style="29" customWidth="1"/>
    <col min="12" max="12" width="19" style="29" customWidth="1"/>
    <col min="13" max="13" width="17.125" style="29" customWidth="1"/>
    <col min="14" max="17" width="16.625" style="29" customWidth="1"/>
    <col min="18" max="19" width="14.625" style="29" customWidth="1"/>
    <col min="20" max="20" width="30.75" style="29" customWidth="1"/>
    <col min="21" max="16384" width="9" style="29"/>
  </cols>
  <sheetData>
    <row r="1" spans="1:20" ht="28.5" x14ac:dyDescent="0.4">
      <c r="A1" s="34" t="s">
        <v>28</v>
      </c>
    </row>
    <row r="2" spans="1:20" ht="31.5" customHeight="1" x14ac:dyDescent="0.4">
      <c r="A2" s="87" t="s">
        <v>32</v>
      </c>
      <c r="B2" s="87"/>
      <c r="C2" s="87"/>
      <c r="D2" s="87"/>
      <c r="E2" s="87"/>
      <c r="F2" s="87" t="s">
        <v>2</v>
      </c>
      <c r="G2" s="87"/>
      <c r="H2" s="87" t="s">
        <v>3</v>
      </c>
      <c r="I2" s="87"/>
      <c r="J2" s="87"/>
      <c r="K2" s="87"/>
      <c r="L2" s="87"/>
      <c r="M2" s="87"/>
      <c r="N2" s="87" t="s">
        <v>31</v>
      </c>
      <c r="O2" s="87"/>
      <c r="P2" s="87"/>
      <c r="Q2" s="87"/>
      <c r="R2" s="81" t="s">
        <v>36</v>
      </c>
      <c r="S2" s="81" t="s">
        <v>15</v>
      </c>
      <c r="T2" s="83" t="s">
        <v>30</v>
      </c>
    </row>
    <row r="3" spans="1:20" ht="54.95" customHeight="1" x14ac:dyDescent="0.4">
      <c r="A3" s="36" t="s">
        <v>16</v>
      </c>
      <c r="B3" s="36" t="s">
        <v>4</v>
      </c>
      <c r="C3" s="36" t="s">
        <v>5</v>
      </c>
      <c r="D3" s="36" t="s">
        <v>10</v>
      </c>
      <c r="E3" s="36" t="s">
        <v>11</v>
      </c>
      <c r="F3" s="36" t="s">
        <v>12</v>
      </c>
      <c r="G3" s="36" t="s">
        <v>13</v>
      </c>
      <c r="H3" s="36" t="s">
        <v>14</v>
      </c>
      <c r="I3" s="36" t="s">
        <v>6</v>
      </c>
      <c r="J3" s="36" t="s">
        <v>7</v>
      </c>
      <c r="K3" s="36" t="s">
        <v>8</v>
      </c>
      <c r="L3" s="36" t="s">
        <v>34</v>
      </c>
      <c r="M3" s="36" t="s">
        <v>25</v>
      </c>
      <c r="N3" s="36" t="s">
        <v>42</v>
      </c>
      <c r="O3" s="36" t="s">
        <v>39</v>
      </c>
      <c r="P3" s="36" t="s">
        <v>40</v>
      </c>
      <c r="Q3" s="36" t="s">
        <v>41</v>
      </c>
      <c r="R3" s="82"/>
      <c r="S3" s="82"/>
      <c r="T3" s="83"/>
    </row>
    <row r="4" spans="1:20" ht="60" customHeight="1" x14ac:dyDescent="0.4">
      <c r="A4" s="36" t="s">
        <v>18</v>
      </c>
      <c r="B4" s="1" t="s">
        <v>1</v>
      </c>
      <c r="C4" s="1" t="s">
        <v>21</v>
      </c>
      <c r="D4" s="2">
        <v>33696</v>
      </c>
      <c r="E4" s="4">
        <f ca="1">IF(AND(TEXT(TODAY(),"m")*1&gt;=1,TEXT(TODAY(),"m")*1&lt;=3),DATEDIF(D4,TRIM(TEXT(TODAY(),"yyyy")*1-1&amp;"/4/1"),"Y"),IF(AND(TEXT(TODAY(),"m")*1&gt;=4,TEXT(TODAY(),"m")*1&lt;=12),DATEDIF(D4,TRIM(TEXT(TODAY(),"yyyy")*1&amp;"/4/1"),"Y"),""))</f>
        <v>32</v>
      </c>
      <c r="F4" s="2">
        <v>41730</v>
      </c>
      <c r="G4" s="1" t="s">
        <v>20</v>
      </c>
      <c r="H4" s="1" t="s">
        <v>22</v>
      </c>
      <c r="I4" s="1" t="s">
        <v>23</v>
      </c>
      <c r="J4" s="7">
        <v>5000000</v>
      </c>
      <c r="K4" s="6">
        <v>25000</v>
      </c>
      <c r="L4" s="3" t="s">
        <v>24</v>
      </c>
      <c r="M4" s="5">
        <v>300000</v>
      </c>
      <c r="N4" s="5">
        <v>200000</v>
      </c>
      <c r="O4" s="30">
        <v>12</v>
      </c>
      <c r="P4" s="2">
        <v>45383</v>
      </c>
      <c r="Q4" s="33" t="s">
        <v>0</v>
      </c>
      <c r="R4" s="7">
        <f t="shared" ref="R4:R24" si="0">T4</f>
        <v>80000</v>
      </c>
      <c r="S4" s="3" t="s">
        <v>19</v>
      </c>
      <c r="T4" s="15">
        <f>MIN(ROUND(M4*1/3,0),ROUND(N4*1/2,0),80000)</f>
        <v>80000</v>
      </c>
    </row>
    <row r="5" spans="1:20" ht="60" customHeight="1" x14ac:dyDescent="0.4">
      <c r="A5" s="33">
        <v>1</v>
      </c>
      <c r="B5" s="17"/>
      <c r="C5" s="17"/>
      <c r="D5" s="18"/>
      <c r="E5" s="4">
        <v>0</v>
      </c>
      <c r="F5" s="18"/>
      <c r="G5" s="17"/>
      <c r="H5" s="17"/>
      <c r="I5" s="17"/>
      <c r="J5" s="21">
        <v>0</v>
      </c>
      <c r="K5" s="22">
        <v>0</v>
      </c>
      <c r="L5" s="17" t="s">
        <v>17</v>
      </c>
      <c r="M5" s="23">
        <v>0</v>
      </c>
      <c r="N5" s="23">
        <v>0</v>
      </c>
      <c r="O5" s="31">
        <v>0</v>
      </c>
      <c r="P5" s="18" t="s">
        <v>38</v>
      </c>
      <c r="Q5" s="27"/>
      <c r="R5" s="39">
        <f t="shared" si="0"/>
        <v>0</v>
      </c>
      <c r="S5" s="37" t="s">
        <v>9</v>
      </c>
      <c r="T5" s="15">
        <f t="shared" ref="T5:T24" si="1">MIN(ROUND(M5*1/3,0),ROUND(N5*1/2,0),80000)</f>
        <v>0</v>
      </c>
    </row>
    <row r="6" spans="1:20" ht="60" customHeight="1" x14ac:dyDescent="0.4">
      <c r="A6" s="33">
        <f>A5+1</f>
        <v>2</v>
      </c>
      <c r="B6" s="17"/>
      <c r="C6" s="17"/>
      <c r="D6" s="18"/>
      <c r="E6" s="4">
        <v>0</v>
      </c>
      <c r="F6" s="18"/>
      <c r="G6" s="17"/>
      <c r="H6" s="17"/>
      <c r="I6" s="17"/>
      <c r="J6" s="21">
        <v>0</v>
      </c>
      <c r="K6" s="22">
        <v>0</v>
      </c>
      <c r="L6" s="17" t="s">
        <v>17</v>
      </c>
      <c r="M6" s="23">
        <v>0</v>
      </c>
      <c r="N6" s="23">
        <v>0</v>
      </c>
      <c r="O6" s="31">
        <v>0</v>
      </c>
      <c r="P6" s="18" t="s">
        <v>38</v>
      </c>
      <c r="Q6" s="27"/>
      <c r="R6" s="39">
        <f t="shared" si="0"/>
        <v>0</v>
      </c>
      <c r="S6" s="37" t="s">
        <v>9</v>
      </c>
      <c r="T6" s="15">
        <f t="shared" si="1"/>
        <v>0</v>
      </c>
    </row>
    <row r="7" spans="1:20" ht="60" customHeight="1" x14ac:dyDescent="0.4">
      <c r="A7" s="33">
        <f t="shared" ref="A7:A24" si="2">A6+1</f>
        <v>3</v>
      </c>
      <c r="B7" s="17"/>
      <c r="C7" s="17"/>
      <c r="D7" s="18"/>
      <c r="E7" s="4">
        <v>0</v>
      </c>
      <c r="F7" s="18"/>
      <c r="G7" s="17"/>
      <c r="H7" s="17"/>
      <c r="I7" s="17"/>
      <c r="J7" s="21">
        <v>0</v>
      </c>
      <c r="K7" s="22">
        <v>0</v>
      </c>
      <c r="L7" s="17" t="s">
        <v>17</v>
      </c>
      <c r="M7" s="23">
        <v>0</v>
      </c>
      <c r="N7" s="23">
        <v>0</v>
      </c>
      <c r="O7" s="31">
        <v>0</v>
      </c>
      <c r="P7" s="18" t="s">
        <v>38</v>
      </c>
      <c r="Q7" s="27"/>
      <c r="R7" s="39">
        <f t="shared" si="0"/>
        <v>0</v>
      </c>
      <c r="S7" s="37" t="s">
        <v>9</v>
      </c>
      <c r="T7" s="15">
        <f t="shared" si="1"/>
        <v>0</v>
      </c>
    </row>
    <row r="8" spans="1:20" ht="60" customHeight="1" x14ac:dyDescent="0.4">
      <c r="A8" s="33">
        <f t="shared" si="2"/>
        <v>4</v>
      </c>
      <c r="B8" s="17"/>
      <c r="C8" s="17"/>
      <c r="D8" s="18"/>
      <c r="E8" s="4">
        <v>0</v>
      </c>
      <c r="F8" s="18"/>
      <c r="G8" s="17"/>
      <c r="H8" s="17"/>
      <c r="I8" s="17"/>
      <c r="J8" s="21">
        <v>0</v>
      </c>
      <c r="K8" s="22">
        <v>0</v>
      </c>
      <c r="L8" s="17" t="s">
        <v>17</v>
      </c>
      <c r="M8" s="23">
        <v>0</v>
      </c>
      <c r="N8" s="23">
        <v>0</v>
      </c>
      <c r="O8" s="31">
        <v>0</v>
      </c>
      <c r="P8" s="18" t="s">
        <v>38</v>
      </c>
      <c r="Q8" s="27"/>
      <c r="R8" s="39">
        <f t="shared" si="0"/>
        <v>0</v>
      </c>
      <c r="S8" s="37" t="s">
        <v>9</v>
      </c>
      <c r="T8" s="15">
        <f t="shared" si="1"/>
        <v>0</v>
      </c>
    </row>
    <row r="9" spans="1:20" ht="60" customHeight="1" x14ac:dyDescent="0.4">
      <c r="A9" s="33">
        <f t="shared" si="2"/>
        <v>5</v>
      </c>
      <c r="B9" s="17"/>
      <c r="C9" s="17"/>
      <c r="D9" s="18"/>
      <c r="E9" s="4">
        <v>0</v>
      </c>
      <c r="F9" s="18"/>
      <c r="G9" s="17"/>
      <c r="H9" s="17"/>
      <c r="I9" s="17"/>
      <c r="J9" s="21">
        <v>0</v>
      </c>
      <c r="K9" s="22">
        <v>0</v>
      </c>
      <c r="L9" s="17" t="s">
        <v>17</v>
      </c>
      <c r="M9" s="23">
        <v>0</v>
      </c>
      <c r="N9" s="23">
        <v>0</v>
      </c>
      <c r="O9" s="31">
        <v>0</v>
      </c>
      <c r="P9" s="18" t="s">
        <v>38</v>
      </c>
      <c r="Q9" s="27"/>
      <c r="R9" s="39">
        <f t="shared" si="0"/>
        <v>0</v>
      </c>
      <c r="S9" s="37" t="s">
        <v>9</v>
      </c>
      <c r="T9" s="15">
        <f t="shared" si="1"/>
        <v>0</v>
      </c>
    </row>
    <row r="10" spans="1:20" ht="60" customHeight="1" x14ac:dyDescent="0.4">
      <c r="A10" s="33">
        <f t="shared" si="2"/>
        <v>6</v>
      </c>
      <c r="B10" s="17"/>
      <c r="C10" s="17"/>
      <c r="D10" s="18"/>
      <c r="E10" s="4">
        <v>0</v>
      </c>
      <c r="F10" s="18"/>
      <c r="G10" s="17"/>
      <c r="H10" s="17"/>
      <c r="I10" s="17"/>
      <c r="J10" s="21">
        <v>0</v>
      </c>
      <c r="K10" s="22">
        <v>0</v>
      </c>
      <c r="L10" s="17" t="s">
        <v>17</v>
      </c>
      <c r="M10" s="23">
        <v>0</v>
      </c>
      <c r="N10" s="23">
        <v>0</v>
      </c>
      <c r="O10" s="31">
        <v>0</v>
      </c>
      <c r="P10" s="18" t="s">
        <v>38</v>
      </c>
      <c r="Q10" s="27"/>
      <c r="R10" s="39">
        <f t="shared" si="0"/>
        <v>0</v>
      </c>
      <c r="S10" s="37" t="s">
        <v>9</v>
      </c>
      <c r="T10" s="15">
        <f t="shared" si="1"/>
        <v>0</v>
      </c>
    </row>
    <row r="11" spans="1:20" ht="60" customHeight="1" x14ac:dyDescent="0.4">
      <c r="A11" s="33">
        <f t="shared" si="2"/>
        <v>7</v>
      </c>
      <c r="B11" s="17"/>
      <c r="C11" s="17"/>
      <c r="D11" s="18"/>
      <c r="E11" s="4">
        <v>0</v>
      </c>
      <c r="F11" s="18"/>
      <c r="G11" s="17"/>
      <c r="H11" s="17"/>
      <c r="I11" s="17"/>
      <c r="J11" s="21">
        <v>0</v>
      </c>
      <c r="K11" s="22">
        <v>0</v>
      </c>
      <c r="L11" s="17" t="s">
        <v>17</v>
      </c>
      <c r="M11" s="23">
        <v>0</v>
      </c>
      <c r="N11" s="23">
        <v>0</v>
      </c>
      <c r="O11" s="31">
        <v>0</v>
      </c>
      <c r="P11" s="18" t="s">
        <v>38</v>
      </c>
      <c r="Q11" s="27"/>
      <c r="R11" s="39">
        <f t="shared" si="0"/>
        <v>0</v>
      </c>
      <c r="S11" s="37" t="s">
        <v>9</v>
      </c>
      <c r="T11" s="15">
        <f t="shared" si="1"/>
        <v>0</v>
      </c>
    </row>
    <row r="12" spans="1:20" ht="60" customHeight="1" x14ac:dyDescent="0.4">
      <c r="A12" s="33">
        <f t="shared" si="2"/>
        <v>8</v>
      </c>
      <c r="B12" s="17"/>
      <c r="C12" s="17"/>
      <c r="D12" s="18"/>
      <c r="E12" s="4">
        <v>0</v>
      </c>
      <c r="F12" s="18"/>
      <c r="G12" s="17"/>
      <c r="H12" s="17"/>
      <c r="I12" s="17"/>
      <c r="J12" s="21">
        <v>0</v>
      </c>
      <c r="K12" s="22">
        <v>0</v>
      </c>
      <c r="L12" s="17" t="s">
        <v>17</v>
      </c>
      <c r="M12" s="23">
        <v>0</v>
      </c>
      <c r="N12" s="23">
        <v>0</v>
      </c>
      <c r="O12" s="31">
        <v>0</v>
      </c>
      <c r="P12" s="18" t="s">
        <v>38</v>
      </c>
      <c r="Q12" s="27"/>
      <c r="R12" s="39">
        <f t="shared" si="0"/>
        <v>0</v>
      </c>
      <c r="S12" s="37" t="s">
        <v>9</v>
      </c>
      <c r="T12" s="15">
        <f t="shared" si="1"/>
        <v>0</v>
      </c>
    </row>
    <row r="13" spans="1:20" ht="60" customHeight="1" x14ac:dyDescent="0.4">
      <c r="A13" s="33">
        <f t="shared" si="2"/>
        <v>9</v>
      </c>
      <c r="B13" s="17"/>
      <c r="C13" s="17"/>
      <c r="D13" s="18"/>
      <c r="E13" s="4">
        <v>0</v>
      </c>
      <c r="F13" s="18"/>
      <c r="G13" s="17"/>
      <c r="H13" s="17"/>
      <c r="I13" s="17"/>
      <c r="J13" s="21">
        <v>0</v>
      </c>
      <c r="K13" s="22">
        <v>0</v>
      </c>
      <c r="L13" s="17" t="s">
        <v>17</v>
      </c>
      <c r="M13" s="23">
        <v>0</v>
      </c>
      <c r="N13" s="23">
        <v>0</v>
      </c>
      <c r="O13" s="31">
        <v>0</v>
      </c>
      <c r="P13" s="18" t="s">
        <v>38</v>
      </c>
      <c r="Q13" s="27"/>
      <c r="R13" s="39">
        <f t="shared" si="0"/>
        <v>0</v>
      </c>
      <c r="S13" s="37" t="s">
        <v>9</v>
      </c>
      <c r="T13" s="15">
        <f t="shared" si="1"/>
        <v>0</v>
      </c>
    </row>
    <row r="14" spans="1:20" ht="60" customHeight="1" x14ac:dyDescent="0.4">
      <c r="A14" s="33">
        <f t="shared" si="2"/>
        <v>10</v>
      </c>
      <c r="B14" s="17"/>
      <c r="C14" s="17"/>
      <c r="D14" s="18"/>
      <c r="E14" s="4">
        <v>0</v>
      </c>
      <c r="F14" s="18"/>
      <c r="G14" s="17"/>
      <c r="H14" s="17"/>
      <c r="I14" s="17"/>
      <c r="J14" s="21">
        <v>0</v>
      </c>
      <c r="K14" s="22">
        <v>0</v>
      </c>
      <c r="L14" s="17" t="s">
        <v>17</v>
      </c>
      <c r="M14" s="23">
        <v>0</v>
      </c>
      <c r="N14" s="23">
        <v>0</v>
      </c>
      <c r="O14" s="31">
        <v>0</v>
      </c>
      <c r="P14" s="18" t="s">
        <v>38</v>
      </c>
      <c r="Q14" s="27"/>
      <c r="R14" s="39">
        <f t="shared" si="0"/>
        <v>0</v>
      </c>
      <c r="S14" s="37" t="s">
        <v>9</v>
      </c>
      <c r="T14" s="15">
        <f t="shared" si="1"/>
        <v>0</v>
      </c>
    </row>
    <row r="15" spans="1:20" ht="60" customHeight="1" x14ac:dyDescent="0.4">
      <c r="A15" s="33">
        <f t="shared" si="2"/>
        <v>11</v>
      </c>
      <c r="B15" s="17"/>
      <c r="C15" s="17"/>
      <c r="D15" s="18"/>
      <c r="E15" s="4">
        <v>0</v>
      </c>
      <c r="F15" s="18"/>
      <c r="G15" s="17"/>
      <c r="H15" s="17"/>
      <c r="I15" s="17"/>
      <c r="J15" s="21">
        <v>0</v>
      </c>
      <c r="K15" s="22">
        <v>0</v>
      </c>
      <c r="L15" s="17" t="s">
        <v>17</v>
      </c>
      <c r="M15" s="23">
        <v>0</v>
      </c>
      <c r="N15" s="23">
        <v>0</v>
      </c>
      <c r="O15" s="31">
        <v>0</v>
      </c>
      <c r="P15" s="18" t="s">
        <v>38</v>
      </c>
      <c r="Q15" s="27"/>
      <c r="R15" s="39">
        <f t="shared" si="0"/>
        <v>0</v>
      </c>
      <c r="S15" s="37" t="s">
        <v>9</v>
      </c>
      <c r="T15" s="15">
        <f t="shared" si="1"/>
        <v>0</v>
      </c>
    </row>
    <row r="16" spans="1:20" ht="60" customHeight="1" x14ac:dyDescent="0.4">
      <c r="A16" s="33">
        <f t="shared" si="2"/>
        <v>12</v>
      </c>
      <c r="B16" s="17"/>
      <c r="C16" s="17"/>
      <c r="D16" s="18"/>
      <c r="E16" s="4">
        <v>0</v>
      </c>
      <c r="F16" s="18"/>
      <c r="G16" s="17"/>
      <c r="H16" s="17"/>
      <c r="I16" s="17"/>
      <c r="J16" s="21">
        <v>0</v>
      </c>
      <c r="K16" s="22">
        <v>0</v>
      </c>
      <c r="L16" s="17" t="s">
        <v>17</v>
      </c>
      <c r="M16" s="23">
        <v>0</v>
      </c>
      <c r="N16" s="23">
        <v>0</v>
      </c>
      <c r="O16" s="31">
        <v>0</v>
      </c>
      <c r="P16" s="18" t="s">
        <v>38</v>
      </c>
      <c r="Q16" s="27"/>
      <c r="R16" s="39">
        <f t="shared" si="0"/>
        <v>0</v>
      </c>
      <c r="S16" s="37" t="s">
        <v>9</v>
      </c>
      <c r="T16" s="15">
        <f t="shared" si="1"/>
        <v>0</v>
      </c>
    </row>
    <row r="17" spans="1:20" ht="60" customHeight="1" x14ac:dyDescent="0.4">
      <c r="A17" s="33">
        <f t="shared" si="2"/>
        <v>13</v>
      </c>
      <c r="B17" s="17"/>
      <c r="C17" s="17"/>
      <c r="D17" s="18"/>
      <c r="E17" s="4">
        <v>0</v>
      </c>
      <c r="F17" s="18"/>
      <c r="G17" s="17"/>
      <c r="H17" s="17"/>
      <c r="I17" s="17"/>
      <c r="J17" s="21">
        <v>0</v>
      </c>
      <c r="K17" s="22">
        <v>0</v>
      </c>
      <c r="L17" s="17" t="s">
        <v>17</v>
      </c>
      <c r="M17" s="23">
        <v>0</v>
      </c>
      <c r="N17" s="23">
        <v>0</v>
      </c>
      <c r="O17" s="31">
        <v>0</v>
      </c>
      <c r="P17" s="18" t="s">
        <v>38</v>
      </c>
      <c r="Q17" s="27"/>
      <c r="R17" s="39">
        <f t="shared" si="0"/>
        <v>0</v>
      </c>
      <c r="S17" s="37" t="s">
        <v>9</v>
      </c>
      <c r="T17" s="15">
        <f t="shared" si="1"/>
        <v>0</v>
      </c>
    </row>
    <row r="18" spans="1:20" ht="60" customHeight="1" x14ac:dyDescent="0.4">
      <c r="A18" s="33">
        <f t="shared" si="2"/>
        <v>14</v>
      </c>
      <c r="B18" s="17"/>
      <c r="C18" s="17"/>
      <c r="D18" s="18"/>
      <c r="E18" s="4">
        <v>0</v>
      </c>
      <c r="F18" s="18"/>
      <c r="G18" s="17"/>
      <c r="H18" s="17"/>
      <c r="I18" s="17"/>
      <c r="J18" s="21">
        <v>0</v>
      </c>
      <c r="K18" s="22">
        <v>0</v>
      </c>
      <c r="L18" s="17" t="s">
        <v>17</v>
      </c>
      <c r="M18" s="23">
        <v>0</v>
      </c>
      <c r="N18" s="23">
        <v>0</v>
      </c>
      <c r="O18" s="31">
        <v>0</v>
      </c>
      <c r="P18" s="18" t="s">
        <v>38</v>
      </c>
      <c r="Q18" s="27"/>
      <c r="R18" s="39">
        <f t="shared" si="0"/>
        <v>0</v>
      </c>
      <c r="S18" s="37" t="s">
        <v>9</v>
      </c>
      <c r="T18" s="15">
        <f t="shared" si="1"/>
        <v>0</v>
      </c>
    </row>
    <row r="19" spans="1:20" ht="60" customHeight="1" x14ac:dyDescent="0.4">
      <c r="A19" s="33">
        <f t="shared" si="2"/>
        <v>15</v>
      </c>
      <c r="B19" s="17"/>
      <c r="C19" s="17"/>
      <c r="D19" s="18"/>
      <c r="E19" s="4">
        <v>0</v>
      </c>
      <c r="F19" s="18"/>
      <c r="G19" s="17"/>
      <c r="H19" s="17"/>
      <c r="I19" s="17"/>
      <c r="J19" s="21">
        <v>0</v>
      </c>
      <c r="K19" s="22">
        <v>0</v>
      </c>
      <c r="L19" s="17" t="s">
        <v>17</v>
      </c>
      <c r="M19" s="23">
        <v>0</v>
      </c>
      <c r="N19" s="23">
        <v>0</v>
      </c>
      <c r="O19" s="31">
        <v>0</v>
      </c>
      <c r="P19" s="18" t="s">
        <v>38</v>
      </c>
      <c r="Q19" s="27"/>
      <c r="R19" s="39">
        <f t="shared" si="0"/>
        <v>0</v>
      </c>
      <c r="S19" s="37" t="s">
        <v>9</v>
      </c>
      <c r="T19" s="15">
        <f t="shared" si="1"/>
        <v>0</v>
      </c>
    </row>
    <row r="20" spans="1:20" ht="60" customHeight="1" x14ac:dyDescent="0.4">
      <c r="A20" s="33">
        <f t="shared" si="2"/>
        <v>16</v>
      </c>
      <c r="B20" s="17"/>
      <c r="C20" s="17"/>
      <c r="D20" s="18"/>
      <c r="E20" s="4">
        <v>0</v>
      </c>
      <c r="F20" s="18"/>
      <c r="G20" s="17"/>
      <c r="H20" s="17"/>
      <c r="I20" s="17"/>
      <c r="J20" s="21">
        <v>0</v>
      </c>
      <c r="K20" s="22">
        <v>0</v>
      </c>
      <c r="L20" s="17" t="s">
        <v>17</v>
      </c>
      <c r="M20" s="23">
        <v>0</v>
      </c>
      <c r="N20" s="23">
        <v>0</v>
      </c>
      <c r="O20" s="31">
        <v>0</v>
      </c>
      <c r="P20" s="18" t="s">
        <v>38</v>
      </c>
      <c r="Q20" s="27"/>
      <c r="R20" s="39">
        <f t="shared" si="0"/>
        <v>0</v>
      </c>
      <c r="S20" s="37" t="s">
        <v>9</v>
      </c>
      <c r="T20" s="15">
        <f t="shared" si="1"/>
        <v>0</v>
      </c>
    </row>
    <row r="21" spans="1:20" ht="60" customHeight="1" x14ac:dyDescent="0.4">
      <c r="A21" s="33">
        <f t="shared" si="2"/>
        <v>17</v>
      </c>
      <c r="B21" s="17"/>
      <c r="C21" s="17"/>
      <c r="D21" s="18"/>
      <c r="E21" s="4">
        <v>0</v>
      </c>
      <c r="F21" s="18"/>
      <c r="G21" s="17"/>
      <c r="H21" s="17"/>
      <c r="I21" s="17"/>
      <c r="J21" s="21">
        <v>0</v>
      </c>
      <c r="K21" s="22">
        <v>0</v>
      </c>
      <c r="L21" s="17" t="s">
        <v>17</v>
      </c>
      <c r="M21" s="23">
        <v>0</v>
      </c>
      <c r="N21" s="23">
        <v>0</v>
      </c>
      <c r="O21" s="31">
        <v>0</v>
      </c>
      <c r="P21" s="18" t="s">
        <v>38</v>
      </c>
      <c r="Q21" s="27"/>
      <c r="R21" s="39">
        <f t="shared" si="0"/>
        <v>0</v>
      </c>
      <c r="S21" s="37" t="s">
        <v>9</v>
      </c>
      <c r="T21" s="15">
        <f t="shared" si="1"/>
        <v>0</v>
      </c>
    </row>
    <row r="22" spans="1:20" ht="60" customHeight="1" x14ac:dyDescent="0.4">
      <c r="A22" s="33">
        <f t="shared" si="2"/>
        <v>18</v>
      </c>
      <c r="B22" s="17"/>
      <c r="C22" s="17"/>
      <c r="D22" s="18"/>
      <c r="E22" s="4">
        <v>0</v>
      </c>
      <c r="F22" s="18"/>
      <c r="G22" s="17"/>
      <c r="H22" s="17"/>
      <c r="I22" s="17"/>
      <c r="J22" s="21">
        <v>0</v>
      </c>
      <c r="K22" s="22">
        <v>0</v>
      </c>
      <c r="L22" s="17" t="s">
        <v>17</v>
      </c>
      <c r="M22" s="23">
        <v>0</v>
      </c>
      <c r="N22" s="23">
        <v>0</v>
      </c>
      <c r="O22" s="31">
        <v>0</v>
      </c>
      <c r="P22" s="18" t="s">
        <v>38</v>
      </c>
      <c r="Q22" s="27"/>
      <c r="R22" s="39">
        <f t="shared" si="0"/>
        <v>0</v>
      </c>
      <c r="S22" s="37" t="s">
        <v>9</v>
      </c>
      <c r="T22" s="15">
        <f t="shared" si="1"/>
        <v>0</v>
      </c>
    </row>
    <row r="23" spans="1:20" ht="60" customHeight="1" x14ac:dyDescent="0.4">
      <c r="A23" s="33">
        <f t="shared" si="2"/>
        <v>19</v>
      </c>
      <c r="B23" s="17"/>
      <c r="C23" s="17"/>
      <c r="D23" s="18"/>
      <c r="E23" s="4">
        <v>0</v>
      </c>
      <c r="F23" s="18"/>
      <c r="G23" s="17"/>
      <c r="H23" s="17"/>
      <c r="I23" s="17"/>
      <c r="J23" s="21">
        <v>0</v>
      </c>
      <c r="K23" s="22">
        <v>0</v>
      </c>
      <c r="L23" s="17" t="s">
        <v>17</v>
      </c>
      <c r="M23" s="23">
        <v>0</v>
      </c>
      <c r="N23" s="23">
        <v>0</v>
      </c>
      <c r="O23" s="31">
        <v>0</v>
      </c>
      <c r="P23" s="18" t="s">
        <v>38</v>
      </c>
      <c r="Q23" s="27"/>
      <c r="R23" s="39">
        <f t="shared" si="0"/>
        <v>0</v>
      </c>
      <c r="S23" s="37" t="s">
        <v>9</v>
      </c>
      <c r="T23" s="15">
        <f t="shared" si="1"/>
        <v>0</v>
      </c>
    </row>
    <row r="24" spans="1:20" ht="60" customHeight="1" thickBot="1" x14ac:dyDescent="0.45">
      <c r="A24" s="13">
        <f t="shared" si="2"/>
        <v>20</v>
      </c>
      <c r="B24" s="19"/>
      <c r="C24" s="19"/>
      <c r="D24" s="20"/>
      <c r="E24" s="14">
        <v>0</v>
      </c>
      <c r="F24" s="20"/>
      <c r="G24" s="19"/>
      <c r="H24" s="19"/>
      <c r="I24" s="19"/>
      <c r="J24" s="24">
        <v>0</v>
      </c>
      <c r="K24" s="25">
        <v>0</v>
      </c>
      <c r="L24" s="19" t="s">
        <v>17</v>
      </c>
      <c r="M24" s="26">
        <v>0</v>
      </c>
      <c r="N24" s="26">
        <v>0</v>
      </c>
      <c r="O24" s="32">
        <v>0</v>
      </c>
      <c r="P24" s="20" t="s">
        <v>38</v>
      </c>
      <c r="Q24" s="28"/>
      <c r="R24" s="40">
        <f t="shared" si="0"/>
        <v>0</v>
      </c>
      <c r="S24" s="38" t="s">
        <v>9</v>
      </c>
      <c r="T24" s="16">
        <f t="shared" si="1"/>
        <v>0</v>
      </c>
    </row>
    <row r="25" spans="1:20" ht="60" customHeight="1" thickTop="1" x14ac:dyDescent="0.4">
      <c r="A25" s="84" t="s">
        <v>37</v>
      </c>
      <c r="B25" s="85"/>
      <c r="C25" s="85"/>
      <c r="D25" s="85"/>
      <c r="E25" s="85"/>
      <c r="F25" s="85"/>
      <c r="G25" s="86"/>
      <c r="H25" s="8"/>
      <c r="I25" s="8"/>
      <c r="J25" s="9">
        <f>SUM(J5:J24)</f>
        <v>0</v>
      </c>
      <c r="K25" s="10">
        <f>SUM(K5:K24)</f>
        <v>0</v>
      </c>
      <c r="L25" s="8"/>
      <c r="M25" s="11">
        <f>SUM(M5:M24)</f>
        <v>0</v>
      </c>
      <c r="N25" s="11">
        <f>SUM(N5:N24)</f>
        <v>0</v>
      </c>
      <c r="O25" s="11"/>
      <c r="P25" s="11"/>
      <c r="Q25" s="8"/>
      <c r="R25" s="9">
        <f>SUM(R5:R24)</f>
        <v>0</v>
      </c>
      <c r="S25" s="12"/>
      <c r="T25" s="12"/>
    </row>
    <row r="26" spans="1:20" ht="18.75" x14ac:dyDescent="0.4">
      <c r="A26" s="29" t="s">
        <v>33</v>
      </c>
      <c r="C26" s="35"/>
      <c r="D26" s="35"/>
      <c r="E26" s="35"/>
      <c r="F26" s="35"/>
      <c r="G26" s="35"/>
      <c r="H26" s="35"/>
      <c r="I26" s="35"/>
      <c r="J26" s="35"/>
      <c r="K26" s="35"/>
      <c r="L26" s="35"/>
      <c r="M26" s="35"/>
      <c r="N26" s="35"/>
      <c r="O26" s="35"/>
      <c r="P26" s="35"/>
      <c r="Q26" s="35"/>
      <c r="R26" s="35"/>
      <c r="S26" s="35"/>
    </row>
    <row r="27" spans="1:20" ht="18.75" x14ac:dyDescent="0.4">
      <c r="A27" s="29" t="s">
        <v>26</v>
      </c>
      <c r="C27" s="35"/>
      <c r="D27" s="35"/>
      <c r="E27" s="35"/>
      <c r="F27" s="35"/>
      <c r="G27" s="35"/>
      <c r="H27" s="35"/>
      <c r="I27" s="35"/>
      <c r="J27" s="35"/>
      <c r="K27" s="35"/>
      <c r="L27" s="35"/>
      <c r="M27" s="35"/>
      <c r="N27" s="35"/>
      <c r="O27" s="35"/>
      <c r="P27" s="35"/>
      <c r="Q27" s="35"/>
      <c r="R27" s="35"/>
      <c r="S27" s="35"/>
    </row>
    <row r="28" spans="1:20" ht="18.75" x14ac:dyDescent="0.4">
      <c r="A28" s="29" t="s">
        <v>27</v>
      </c>
      <c r="C28" s="35"/>
      <c r="D28" s="35"/>
      <c r="E28" s="35"/>
      <c r="F28" s="35"/>
      <c r="G28" s="35"/>
      <c r="H28" s="35"/>
      <c r="I28" s="35"/>
      <c r="J28" s="35"/>
      <c r="K28" s="35"/>
      <c r="L28" s="35"/>
      <c r="M28" s="35"/>
      <c r="N28" s="35"/>
      <c r="O28" s="35"/>
      <c r="P28" s="35"/>
      <c r="Q28" s="35"/>
      <c r="R28" s="35"/>
      <c r="S28" s="35"/>
    </row>
    <row r="29" spans="1:20" ht="18.75" x14ac:dyDescent="0.4">
      <c r="A29" s="29" t="s">
        <v>29</v>
      </c>
      <c r="C29" s="35"/>
      <c r="D29" s="35"/>
      <c r="E29" s="35"/>
      <c r="F29" s="35"/>
      <c r="G29" s="35"/>
      <c r="H29" s="35"/>
      <c r="I29" s="35"/>
      <c r="J29" s="35"/>
      <c r="K29" s="35"/>
      <c r="L29" s="35"/>
      <c r="M29" s="35"/>
      <c r="N29" s="35"/>
      <c r="O29" s="35"/>
      <c r="P29" s="35"/>
      <c r="Q29" s="35"/>
      <c r="R29" s="35"/>
      <c r="S29" s="35"/>
    </row>
    <row r="30" spans="1:20" ht="18.75" x14ac:dyDescent="0.4">
      <c r="A30" s="29" t="s">
        <v>35</v>
      </c>
      <c r="C30" s="35"/>
      <c r="D30" s="35"/>
      <c r="E30" s="35"/>
      <c r="F30" s="35"/>
      <c r="G30" s="35"/>
      <c r="H30" s="35"/>
      <c r="I30" s="35"/>
      <c r="J30" s="35"/>
      <c r="K30" s="35"/>
      <c r="L30" s="35"/>
      <c r="M30" s="35"/>
      <c r="N30" s="35"/>
      <c r="O30" s="35"/>
      <c r="P30" s="35"/>
      <c r="Q30" s="35"/>
      <c r="R30" s="35"/>
      <c r="S30" s="35"/>
    </row>
    <row r="31" spans="1:20" ht="18.75" x14ac:dyDescent="0.4">
      <c r="C31" s="35"/>
      <c r="D31" s="35"/>
      <c r="E31" s="35"/>
      <c r="F31" s="35"/>
      <c r="G31" s="35"/>
      <c r="H31" s="35"/>
      <c r="I31" s="35"/>
      <c r="J31" s="35"/>
      <c r="K31" s="35"/>
      <c r="L31" s="35"/>
      <c r="M31" s="35"/>
      <c r="N31" s="35"/>
      <c r="O31" s="35"/>
      <c r="P31" s="35"/>
      <c r="Q31" s="35"/>
      <c r="R31" s="35"/>
      <c r="S31" s="35"/>
    </row>
  </sheetData>
  <mergeCells count="8">
    <mergeCell ref="R2:R3"/>
    <mergeCell ref="T2:T3"/>
    <mergeCell ref="A25:G25"/>
    <mergeCell ref="S2:S3"/>
    <mergeCell ref="A2:E2"/>
    <mergeCell ref="F2:G2"/>
    <mergeCell ref="H2:M2"/>
    <mergeCell ref="N2:Q2"/>
  </mergeCells>
  <phoneticPr fontId="3"/>
  <dataValidations count="1">
    <dataValidation type="list" allowBlank="1" showInputMessage="1" showErrorMessage="1" sqref="Q4:Q24">
      <formula1>"代理返還,手当等"</formula1>
    </dataValidation>
  </dataValidations>
  <pageMargins left="0.51181102362204722" right="0.51181102362204722" top="0.3543307086614173" bottom="0.15748031496062992" header="0.31496062992125984" footer="0.31496062992125984"/>
  <pageSetup paperSize="9" scale="38"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06"/>
  <sheetViews>
    <sheetView zoomScale="70" zoomScaleNormal="70" workbookViewId="0">
      <pane xSplit="1" ySplit="1" topLeftCell="B2" activePane="bottomRight" state="frozen"/>
      <selection pane="topRight" activeCell="B1" sqref="B1"/>
      <selection pane="bottomLeft" activeCell="A7" sqref="A7"/>
      <selection pane="bottomRight" activeCell="B1" sqref="B1"/>
    </sheetView>
  </sheetViews>
  <sheetFormatPr defaultRowHeight="18.75" x14ac:dyDescent="0.4"/>
  <cols>
    <col min="1" max="1" width="9" style="41"/>
    <col min="2" max="2" width="2.625" style="41" customWidth="1"/>
    <col min="3" max="5" width="12.5" style="41" customWidth="1"/>
    <col min="6" max="7" width="12.625" style="41" customWidth="1"/>
    <col min="8" max="8" width="6.375" style="41" customWidth="1"/>
    <col min="9" max="10" width="12.625" style="41" customWidth="1"/>
    <col min="11" max="11" width="3" style="41" customWidth="1"/>
    <col min="12" max="12" width="12.625" style="41" customWidth="1"/>
    <col min="13" max="13" width="20.5" style="41" bestFit="1" customWidth="1"/>
    <col min="14" max="14" width="9" style="41"/>
    <col min="15" max="15" width="2.625" style="41" customWidth="1"/>
    <col min="16" max="16" width="9" style="88"/>
    <col min="17" max="19" width="9" style="41"/>
    <col min="20" max="20" width="10.875" style="41" bestFit="1" customWidth="1"/>
    <col min="21" max="21" width="9" style="41"/>
    <col min="22" max="22" width="2.625" style="41" customWidth="1"/>
    <col min="23" max="16384" width="9" style="41"/>
  </cols>
  <sheetData>
    <row r="1" spans="2:22" ht="36" thickBot="1" x14ac:dyDescent="0.45">
      <c r="B1" s="103" t="s">
        <v>57</v>
      </c>
    </row>
    <row r="2" spans="2:22" ht="19.5" thickTop="1" x14ac:dyDescent="0.4">
      <c r="B2" s="72" t="s">
        <v>56</v>
      </c>
      <c r="C2" s="68"/>
      <c r="D2" s="68"/>
      <c r="E2" s="68"/>
      <c r="F2" s="68"/>
      <c r="G2" s="68"/>
      <c r="H2" s="68"/>
      <c r="I2" s="68"/>
      <c r="J2" s="68"/>
      <c r="K2" s="68"/>
      <c r="L2" s="68"/>
      <c r="M2" s="68"/>
      <c r="O2" s="71"/>
      <c r="P2" s="89"/>
      <c r="Q2" s="70"/>
      <c r="R2" s="70"/>
      <c r="S2" s="70"/>
      <c r="T2" s="70"/>
      <c r="U2" s="70"/>
      <c r="V2" s="69"/>
    </row>
    <row r="3" spans="2:22" ht="18.75" customHeight="1" x14ac:dyDescent="0.4">
      <c r="B3" s="57"/>
      <c r="C3" s="78" t="s">
        <v>51</v>
      </c>
      <c r="D3" s="68"/>
      <c r="E3" s="64"/>
      <c r="F3" s="80" t="s">
        <v>50</v>
      </c>
      <c r="G3" s="80"/>
      <c r="H3" s="51"/>
      <c r="I3" s="76" t="s">
        <v>49</v>
      </c>
      <c r="J3" s="67"/>
      <c r="K3" s="67"/>
      <c r="L3" s="66"/>
      <c r="M3" s="64"/>
      <c r="O3" s="50"/>
      <c r="P3" s="90" t="s">
        <v>48</v>
      </c>
      <c r="Q3" s="65"/>
      <c r="R3" s="96" t="s">
        <v>46</v>
      </c>
      <c r="S3" s="98"/>
      <c r="T3" s="99" t="s">
        <v>58</v>
      </c>
      <c r="U3" s="64"/>
      <c r="V3" s="47"/>
    </row>
    <row r="4" spans="2:22" ht="37.5" x14ac:dyDescent="0.4">
      <c r="B4" s="57"/>
      <c r="C4" s="79"/>
      <c r="D4" s="63" t="s">
        <v>47</v>
      </c>
      <c r="E4" s="63" t="s">
        <v>59</v>
      </c>
      <c r="F4" s="62" t="s">
        <v>46</v>
      </c>
      <c r="G4" s="61" t="s">
        <v>60</v>
      </c>
      <c r="H4" s="51"/>
      <c r="I4" s="77"/>
      <c r="J4" s="60" t="s">
        <v>45</v>
      </c>
      <c r="K4" s="51"/>
      <c r="L4" s="60" t="s">
        <v>44</v>
      </c>
      <c r="M4" s="101"/>
      <c r="O4" s="50"/>
      <c r="P4" s="91"/>
      <c r="Q4" s="100" t="s">
        <v>43</v>
      </c>
      <c r="R4" s="97"/>
      <c r="S4" s="100" t="s">
        <v>43</v>
      </c>
      <c r="T4" s="75"/>
      <c r="U4" s="100" t="s">
        <v>43</v>
      </c>
      <c r="V4" s="47"/>
    </row>
    <row r="5" spans="2:22" x14ac:dyDescent="0.4">
      <c r="B5" s="57"/>
      <c r="C5" s="53">
        <v>15</v>
      </c>
      <c r="D5" s="56">
        <f t="shared" ref="D5:D20" si="0">C5/3</f>
        <v>5</v>
      </c>
      <c r="E5" s="56">
        <f t="shared" ref="E5:E20" si="1">C5-D5</f>
        <v>10</v>
      </c>
      <c r="F5" s="55">
        <f t="shared" ref="F5:F20" si="2">D5/C5</f>
        <v>0.33333333333333331</v>
      </c>
      <c r="G5" s="55">
        <f t="shared" ref="G5:G20" si="3">E5/C5</f>
        <v>0.66666666666666663</v>
      </c>
      <c r="H5" s="54"/>
      <c r="I5" s="56">
        <f t="shared" ref="I5:I20" si="4">IF(IF(J5&lt;L5,J5,L5)&gt;8,8,IF(J5&lt;L5,J5,L5))</f>
        <v>2.5</v>
      </c>
      <c r="J5" s="56">
        <f t="shared" ref="J5:J20" si="5">C5/3</f>
        <v>5</v>
      </c>
      <c r="K5" s="52" t="str">
        <f t="shared" ref="K5:K20" si="6">IF(J5&lt;L5,"&lt;",IF(J5=L5,"=","&gt;"))</f>
        <v>&gt;</v>
      </c>
      <c r="L5" s="56">
        <f t="shared" ref="L5:L20" si="7">D5/2</f>
        <v>2.5</v>
      </c>
      <c r="M5" s="101" t="str">
        <f t="shared" ref="M5:M20" si="8">IF(I5=8,"※補助上限8万円適用","")</f>
        <v/>
      </c>
      <c r="O5" s="50"/>
      <c r="P5" s="93">
        <f>I5</f>
        <v>2.5</v>
      </c>
      <c r="Q5" s="48">
        <f t="shared" ref="Q5:Q20" si="9">P5/C5</f>
        <v>0.16666666666666666</v>
      </c>
      <c r="R5" s="49">
        <f t="shared" ref="R5:R20" si="10">D5-P5</f>
        <v>2.5</v>
      </c>
      <c r="S5" s="48">
        <f t="shared" ref="S5:S20" si="11">R5/C5</f>
        <v>0.16666666666666666</v>
      </c>
      <c r="T5" s="49">
        <f t="shared" ref="T5:T20" si="12">E5</f>
        <v>10</v>
      </c>
      <c r="U5" s="48">
        <f t="shared" ref="U5:U20" si="13">T5/C5</f>
        <v>0.66666666666666663</v>
      </c>
      <c r="V5" s="47"/>
    </row>
    <row r="6" spans="2:22" x14ac:dyDescent="0.4">
      <c r="B6" s="57"/>
      <c r="C6" s="53">
        <f t="shared" ref="C6:C20" si="14">C5+3</f>
        <v>18</v>
      </c>
      <c r="D6" s="56">
        <f t="shared" si="0"/>
        <v>6</v>
      </c>
      <c r="E6" s="56">
        <f t="shared" si="1"/>
        <v>12</v>
      </c>
      <c r="F6" s="55">
        <f t="shared" si="2"/>
        <v>0.33333333333333331</v>
      </c>
      <c r="G6" s="55">
        <f t="shared" si="3"/>
        <v>0.66666666666666663</v>
      </c>
      <c r="H6" s="54"/>
      <c r="I6" s="56">
        <f t="shared" si="4"/>
        <v>3</v>
      </c>
      <c r="J6" s="56">
        <f t="shared" si="5"/>
        <v>6</v>
      </c>
      <c r="K6" s="52" t="str">
        <f t="shared" si="6"/>
        <v>&gt;</v>
      </c>
      <c r="L6" s="56">
        <f t="shared" si="7"/>
        <v>3</v>
      </c>
      <c r="M6" s="101" t="str">
        <f t="shared" si="8"/>
        <v/>
      </c>
      <c r="O6" s="50"/>
      <c r="P6" s="93">
        <f t="shared" ref="P6:P20" si="15">I6</f>
        <v>3</v>
      </c>
      <c r="Q6" s="48">
        <f t="shared" si="9"/>
        <v>0.16666666666666666</v>
      </c>
      <c r="R6" s="49">
        <f>D6-P6</f>
        <v>3</v>
      </c>
      <c r="S6" s="48">
        <f t="shared" si="11"/>
        <v>0.16666666666666666</v>
      </c>
      <c r="T6" s="49">
        <f>E6</f>
        <v>12</v>
      </c>
      <c r="U6" s="48">
        <f t="shared" si="13"/>
        <v>0.66666666666666663</v>
      </c>
      <c r="V6" s="47"/>
    </row>
    <row r="7" spans="2:22" x14ac:dyDescent="0.4">
      <c r="B7" s="57"/>
      <c r="C7" s="53">
        <f t="shared" si="14"/>
        <v>21</v>
      </c>
      <c r="D7" s="56">
        <f t="shared" si="0"/>
        <v>7</v>
      </c>
      <c r="E7" s="56">
        <f t="shared" si="1"/>
        <v>14</v>
      </c>
      <c r="F7" s="55">
        <f t="shared" si="2"/>
        <v>0.33333333333333331</v>
      </c>
      <c r="G7" s="55">
        <f t="shared" si="3"/>
        <v>0.66666666666666663</v>
      </c>
      <c r="H7" s="54"/>
      <c r="I7" s="56">
        <f t="shared" si="4"/>
        <v>3.5</v>
      </c>
      <c r="J7" s="56">
        <f t="shared" si="5"/>
        <v>7</v>
      </c>
      <c r="K7" s="52" t="str">
        <f t="shared" si="6"/>
        <v>&gt;</v>
      </c>
      <c r="L7" s="56">
        <f t="shared" si="7"/>
        <v>3.5</v>
      </c>
      <c r="M7" s="101" t="str">
        <f t="shared" si="8"/>
        <v/>
      </c>
      <c r="O7" s="50"/>
      <c r="P7" s="93">
        <f t="shared" si="15"/>
        <v>3.5</v>
      </c>
      <c r="Q7" s="48">
        <f t="shared" si="9"/>
        <v>0.16666666666666666</v>
      </c>
      <c r="R7" s="49">
        <f t="shared" ref="R7:R20" si="16">D7-P7</f>
        <v>3.5</v>
      </c>
      <c r="S7" s="48">
        <f t="shared" si="11"/>
        <v>0.16666666666666666</v>
      </c>
      <c r="T7" s="49">
        <f t="shared" ref="T7:T20" si="17">E7</f>
        <v>14</v>
      </c>
      <c r="U7" s="48">
        <f t="shared" si="13"/>
        <v>0.66666666666666663</v>
      </c>
      <c r="V7" s="47"/>
    </row>
    <row r="8" spans="2:22" x14ac:dyDescent="0.4">
      <c r="B8" s="57"/>
      <c r="C8" s="53">
        <f t="shared" si="14"/>
        <v>24</v>
      </c>
      <c r="D8" s="56">
        <f t="shared" si="0"/>
        <v>8</v>
      </c>
      <c r="E8" s="56">
        <f t="shared" si="1"/>
        <v>16</v>
      </c>
      <c r="F8" s="55">
        <f t="shared" si="2"/>
        <v>0.33333333333333331</v>
      </c>
      <c r="G8" s="55">
        <f t="shared" si="3"/>
        <v>0.66666666666666663</v>
      </c>
      <c r="H8" s="54"/>
      <c r="I8" s="56">
        <f t="shared" si="4"/>
        <v>4</v>
      </c>
      <c r="J8" s="56">
        <f t="shared" si="5"/>
        <v>8</v>
      </c>
      <c r="K8" s="52" t="str">
        <f t="shared" si="6"/>
        <v>&gt;</v>
      </c>
      <c r="L8" s="56">
        <f t="shared" si="7"/>
        <v>4</v>
      </c>
      <c r="M8" s="101" t="str">
        <f t="shared" si="8"/>
        <v/>
      </c>
      <c r="O8" s="50"/>
      <c r="P8" s="93">
        <f t="shared" si="15"/>
        <v>4</v>
      </c>
      <c r="Q8" s="48">
        <f t="shared" si="9"/>
        <v>0.16666666666666666</v>
      </c>
      <c r="R8" s="49">
        <f t="shared" si="16"/>
        <v>4</v>
      </c>
      <c r="S8" s="48">
        <f t="shared" si="11"/>
        <v>0.16666666666666666</v>
      </c>
      <c r="T8" s="49">
        <f t="shared" si="17"/>
        <v>16</v>
      </c>
      <c r="U8" s="48">
        <f t="shared" si="13"/>
        <v>0.66666666666666663</v>
      </c>
      <c r="V8" s="47"/>
    </row>
    <row r="9" spans="2:22" x14ac:dyDescent="0.4">
      <c r="B9" s="57"/>
      <c r="C9" s="53">
        <f t="shared" si="14"/>
        <v>27</v>
      </c>
      <c r="D9" s="56">
        <f t="shared" si="0"/>
        <v>9</v>
      </c>
      <c r="E9" s="56">
        <f t="shared" si="1"/>
        <v>18</v>
      </c>
      <c r="F9" s="55">
        <f t="shared" si="2"/>
        <v>0.33333333333333331</v>
      </c>
      <c r="G9" s="55">
        <f t="shared" si="3"/>
        <v>0.66666666666666663</v>
      </c>
      <c r="H9" s="54"/>
      <c r="I9" s="56">
        <f t="shared" si="4"/>
        <v>4.5</v>
      </c>
      <c r="J9" s="56">
        <f t="shared" si="5"/>
        <v>9</v>
      </c>
      <c r="K9" s="52" t="str">
        <f t="shared" si="6"/>
        <v>&gt;</v>
      </c>
      <c r="L9" s="56">
        <f t="shared" si="7"/>
        <v>4.5</v>
      </c>
      <c r="M9" s="101" t="str">
        <f t="shared" si="8"/>
        <v/>
      </c>
      <c r="O9" s="50"/>
      <c r="P9" s="92">
        <f t="shared" si="15"/>
        <v>4.5</v>
      </c>
      <c r="Q9" s="58">
        <f t="shared" si="9"/>
        <v>0.16666666666666666</v>
      </c>
      <c r="R9" s="59">
        <f t="shared" si="16"/>
        <v>4.5</v>
      </c>
      <c r="S9" s="58">
        <f t="shared" si="11"/>
        <v>0.16666666666666666</v>
      </c>
      <c r="T9" s="59">
        <f t="shared" si="17"/>
        <v>18</v>
      </c>
      <c r="U9" s="58">
        <f t="shared" si="13"/>
        <v>0.66666666666666663</v>
      </c>
      <c r="V9" s="47"/>
    </row>
    <row r="10" spans="2:22" x14ac:dyDescent="0.4">
      <c r="B10" s="57"/>
      <c r="C10" s="53">
        <f t="shared" si="14"/>
        <v>30</v>
      </c>
      <c r="D10" s="56">
        <f t="shared" si="0"/>
        <v>10</v>
      </c>
      <c r="E10" s="56">
        <f t="shared" si="1"/>
        <v>20</v>
      </c>
      <c r="F10" s="55">
        <f t="shared" si="2"/>
        <v>0.33333333333333331</v>
      </c>
      <c r="G10" s="55">
        <f t="shared" si="3"/>
        <v>0.66666666666666663</v>
      </c>
      <c r="H10" s="54"/>
      <c r="I10" s="56">
        <f t="shared" si="4"/>
        <v>5</v>
      </c>
      <c r="J10" s="56">
        <f t="shared" si="5"/>
        <v>10</v>
      </c>
      <c r="K10" s="52" t="str">
        <f t="shared" si="6"/>
        <v>&gt;</v>
      </c>
      <c r="L10" s="56">
        <f t="shared" si="7"/>
        <v>5</v>
      </c>
      <c r="M10" s="101" t="str">
        <f t="shared" si="8"/>
        <v/>
      </c>
      <c r="O10" s="50"/>
      <c r="P10" s="93">
        <f t="shared" si="15"/>
        <v>5</v>
      </c>
      <c r="Q10" s="48">
        <f t="shared" si="9"/>
        <v>0.16666666666666666</v>
      </c>
      <c r="R10" s="49">
        <f t="shared" si="16"/>
        <v>5</v>
      </c>
      <c r="S10" s="48">
        <f t="shared" si="11"/>
        <v>0.16666666666666666</v>
      </c>
      <c r="T10" s="49">
        <f t="shared" si="17"/>
        <v>20</v>
      </c>
      <c r="U10" s="48">
        <f t="shared" si="13"/>
        <v>0.66666666666666663</v>
      </c>
      <c r="V10" s="47"/>
    </row>
    <row r="11" spans="2:22" x14ac:dyDescent="0.4">
      <c r="B11" s="57"/>
      <c r="C11" s="53">
        <f t="shared" si="14"/>
        <v>33</v>
      </c>
      <c r="D11" s="56">
        <f t="shared" si="0"/>
        <v>11</v>
      </c>
      <c r="E11" s="56">
        <f t="shared" si="1"/>
        <v>22</v>
      </c>
      <c r="F11" s="55">
        <f t="shared" si="2"/>
        <v>0.33333333333333331</v>
      </c>
      <c r="G11" s="55">
        <f t="shared" si="3"/>
        <v>0.66666666666666663</v>
      </c>
      <c r="H11" s="54"/>
      <c r="I11" s="56">
        <f t="shared" si="4"/>
        <v>5.5</v>
      </c>
      <c r="J11" s="56">
        <f t="shared" si="5"/>
        <v>11</v>
      </c>
      <c r="K11" s="52" t="str">
        <f t="shared" si="6"/>
        <v>&gt;</v>
      </c>
      <c r="L11" s="56">
        <f t="shared" si="7"/>
        <v>5.5</v>
      </c>
      <c r="M11" s="101" t="str">
        <f t="shared" si="8"/>
        <v/>
      </c>
      <c r="O11" s="50"/>
      <c r="P11" s="93">
        <f t="shared" si="15"/>
        <v>5.5</v>
      </c>
      <c r="Q11" s="48">
        <f t="shared" si="9"/>
        <v>0.16666666666666666</v>
      </c>
      <c r="R11" s="49">
        <f t="shared" si="16"/>
        <v>5.5</v>
      </c>
      <c r="S11" s="48">
        <f t="shared" si="11"/>
        <v>0.16666666666666666</v>
      </c>
      <c r="T11" s="49">
        <f t="shared" si="17"/>
        <v>22</v>
      </c>
      <c r="U11" s="48">
        <f t="shared" si="13"/>
        <v>0.66666666666666663</v>
      </c>
      <c r="V11" s="47"/>
    </row>
    <row r="12" spans="2:22" x14ac:dyDescent="0.4">
      <c r="B12" s="57"/>
      <c r="C12" s="53">
        <f t="shared" si="14"/>
        <v>36</v>
      </c>
      <c r="D12" s="56">
        <f t="shared" si="0"/>
        <v>12</v>
      </c>
      <c r="E12" s="56">
        <f t="shared" si="1"/>
        <v>24</v>
      </c>
      <c r="F12" s="55">
        <f t="shared" si="2"/>
        <v>0.33333333333333331</v>
      </c>
      <c r="G12" s="55">
        <f t="shared" si="3"/>
        <v>0.66666666666666663</v>
      </c>
      <c r="H12" s="54"/>
      <c r="I12" s="56">
        <f t="shared" si="4"/>
        <v>6</v>
      </c>
      <c r="J12" s="56">
        <f t="shared" si="5"/>
        <v>12</v>
      </c>
      <c r="K12" s="52" t="str">
        <f t="shared" si="6"/>
        <v>&gt;</v>
      </c>
      <c r="L12" s="56">
        <f t="shared" si="7"/>
        <v>6</v>
      </c>
      <c r="M12" s="101" t="str">
        <f t="shared" si="8"/>
        <v/>
      </c>
      <c r="O12" s="50"/>
      <c r="P12" s="93">
        <f t="shared" si="15"/>
        <v>6</v>
      </c>
      <c r="Q12" s="48">
        <f t="shared" si="9"/>
        <v>0.16666666666666666</v>
      </c>
      <c r="R12" s="49">
        <f t="shared" si="16"/>
        <v>6</v>
      </c>
      <c r="S12" s="48">
        <f t="shared" si="11"/>
        <v>0.16666666666666666</v>
      </c>
      <c r="T12" s="49">
        <f t="shared" si="17"/>
        <v>24</v>
      </c>
      <c r="U12" s="48">
        <f t="shared" si="13"/>
        <v>0.66666666666666663</v>
      </c>
      <c r="V12" s="47"/>
    </row>
    <row r="13" spans="2:22" x14ac:dyDescent="0.4">
      <c r="B13" s="57"/>
      <c r="C13" s="53">
        <f t="shared" si="14"/>
        <v>39</v>
      </c>
      <c r="D13" s="56">
        <f t="shared" si="0"/>
        <v>13</v>
      </c>
      <c r="E13" s="56">
        <f t="shared" si="1"/>
        <v>26</v>
      </c>
      <c r="F13" s="55">
        <f t="shared" si="2"/>
        <v>0.33333333333333331</v>
      </c>
      <c r="G13" s="55">
        <f t="shared" si="3"/>
        <v>0.66666666666666663</v>
      </c>
      <c r="H13" s="54"/>
      <c r="I13" s="56">
        <f t="shared" si="4"/>
        <v>6.5</v>
      </c>
      <c r="J13" s="56">
        <f t="shared" si="5"/>
        <v>13</v>
      </c>
      <c r="K13" s="52" t="str">
        <f t="shared" si="6"/>
        <v>&gt;</v>
      </c>
      <c r="L13" s="56">
        <f t="shared" si="7"/>
        <v>6.5</v>
      </c>
      <c r="M13" s="101" t="str">
        <f t="shared" si="8"/>
        <v/>
      </c>
      <c r="O13" s="50"/>
      <c r="P13" s="93">
        <f t="shared" si="15"/>
        <v>6.5</v>
      </c>
      <c r="Q13" s="48">
        <f t="shared" si="9"/>
        <v>0.16666666666666666</v>
      </c>
      <c r="R13" s="49">
        <f t="shared" si="16"/>
        <v>6.5</v>
      </c>
      <c r="S13" s="48">
        <f t="shared" si="11"/>
        <v>0.16666666666666666</v>
      </c>
      <c r="T13" s="49">
        <f t="shared" si="17"/>
        <v>26</v>
      </c>
      <c r="U13" s="48">
        <f t="shared" si="13"/>
        <v>0.66666666666666663</v>
      </c>
      <c r="V13" s="47"/>
    </row>
    <row r="14" spans="2:22" x14ac:dyDescent="0.4">
      <c r="B14" s="57"/>
      <c r="C14" s="53">
        <f t="shared" si="14"/>
        <v>42</v>
      </c>
      <c r="D14" s="56">
        <f t="shared" si="0"/>
        <v>14</v>
      </c>
      <c r="E14" s="56">
        <f t="shared" si="1"/>
        <v>28</v>
      </c>
      <c r="F14" s="55">
        <f t="shared" si="2"/>
        <v>0.33333333333333331</v>
      </c>
      <c r="G14" s="55">
        <f t="shared" si="3"/>
        <v>0.66666666666666663</v>
      </c>
      <c r="H14" s="54"/>
      <c r="I14" s="56">
        <f t="shared" si="4"/>
        <v>7</v>
      </c>
      <c r="J14" s="56">
        <f t="shared" si="5"/>
        <v>14</v>
      </c>
      <c r="K14" s="52" t="str">
        <f t="shared" si="6"/>
        <v>&gt;</v>
      </c>
      <c r="L14" s="56">
        <f t="shared" si="7"/>
        <v>7</v>
      </c>
      <c r="M14" s="101" t="str">
        <f t="shared" si="8"/>
        <v/>
      </c>
      <c r="O14" s="50"/>
      <c r="P14" s="93">
        <f t="shared" si="15"/>
        <v>7</v>
      </c>
      <c r="Q14" s="48">
        <f t="shared" si="9"/>
        <v>0.16666666666666666</v>
      </c>
      <c r="R14" s="49">
        <f t="shared" si="16"/>
        <v>7</v>
      </c>
      <c r="S14" s="48">
        <f t="shared" si="11"/>
        <v>0.16666666666666666</v>
      </c>
      <c r="T14" s="49">
        <f t="shared" si="17"/>
        <v>28</v>
      </c>
      <c r="U14" s="48">
        <f t="shared" si="13"/>
        <v>0.66666666666666663</v>
      </c>
      <c r="V14" s="47"/>
    </row>
    <row r="15" spans="2:22" x14ac:dyDescent="0.4">
      <c r="B15" s="57"/>
      <c r="C15" s="53">
        <f t="shared" si="14"/>
        <v>45</v>
      </c>
      <c r="D15" s="56">
        <f t="shared" si="0"/>
        <v>15</v>
      </c>
      <c r="E15" s="56">
        <f t="shared" si="1"/>
        <v>30</v>
      </c>
      <c r="F15" s="55">
        <f t="shared" si="2"/>
        <v>0.33333333333333331</v>
      </c>
      <c r="G15" s="55">
        <f t="shared" si="3"/>
        <v>0.66666666666666663</v>
      </c>
      <c r="H15" s="54"/>
      <c r="I15" s="56">
        <f t="shared" si="4"/>
        <v>7.5</v>
      </c>
      <c r="J15" s="56">
        <f t="shared" si="5"/>
        <v>15</v>
      </c>
      <c r="K15" s="52" t="str">
        <f t="shared" si="6"/>
        <v>&gt;</v>
      </c>
      <c r="L15" s="56">
        <f t="shared" si="7"/>
        <v>7.5</v>
      </c>
      <c r="M15" s="101" t="str">
        <f t="shared" si="8"/>
        <v/>
      </c>
      <c r="O15" s="50"/>
      <c r="P15" s="93">
        <f t="shared" si="15"/>
        <v>7.5</v>
      </c>
      <c r="Q15" s="48">
        <f t="shared" si="9"/>
        <v>0.16666666666666666</v>
      </c>
      <c r="R15" s="49">
        <f t="shared" si="16"/>
        <v>7.5</v>
      </c>
      <c r="S15" s="48">
        <f t="shared" si="11"/>
        <v>0.16666666666666666</v>
      </c>
      <c r="T15" s="49">
        <f t="shared" si="17"/>
        <v>30</v>
      </c>
      <c r="U15" s="48">
        <f t="shared" si="13"/>
        <v>0.66666666666666663</v>
      </c>
      <c r="V15" s="47"/>
    </row>
    <row r="16" spans="2:22" x14ac:dyDescent="0.4">
      <c r="B16" s="57"/>
      <c r="C16" s="53">
        <f t="shared" si="14"/>
        <v>48</v>
      </c>
      <c r="D16" s="56">
        <f t="shared" si="0"/>
        <v>16</v>
      </c>
      <c r="E16" s="56">
        <f t="shared" si="1"/>
        <v>32</v>
      </c>
      <c r="F16" s="55">
        <f t="shared" si="2"/>
        <v>0.33333333333333331</v>
      </c>
      <c r="G16" s="55">
        <f t="shared" si="3"/>
        <v>0.66666666666666663</v>
      </c>
      <c r="H16" s="54"/>
      <c r="I16" s="56">
        <f t="shared" si="4"/>
        <v>8</v>
      </c>
      <c r="J16" s="56">
        <f t="shared" si="5"/>
        <v>16</v>
      </c>
      <c r="K16" s="52" t="str">
        <f t="shared" si="6"/>
        <v>&gt;</v>
      </c>
      <c r="L16" s="56">
        <f t="shared" si="7"/>
        <v>8</v>
      </c>
      <c r="M16" s="101" t="str">
        <f t="shared" si="8"/>
        <v>※補助上限8万円適用</v>
      </c>
      <c r="O16" s="50"/>
      <c r="P16" s="93">
        <f t="shared" si="15"/>
        <v>8</v>
      </c>
      <c r="Q16" s="48">
        <f t="shared" si="9"/>
        <v>0.16666666666666666</v>
      </c>
      <c r="R16" s="49">
        <f t="shared" si="16"/>
        <v>8</v>
      </c>
      <c r="S16" s="48">
        <f t="shared" si="11"/>
        <v>0.16666666666666666</v>
      </c>
      <c r="T16" s="49">
        <f t="shared" si="17"/>
        <v>32</v>
      </c>
      <c r="U16" s="48">
        <f t="shared" si="13"/>
        <v>0.66666666666666663</v>
      </c>
      <c r="V16" s="47"/>
    </row>
    <row r="17" spans="2:22" x14ac:dyDescent="0.4">
      <c r="B17" s="57"/>
      <c r="C17" s="53">
        <f t="shared" si="14"/>
        <v>51</v>
      </c>
      <c r="D17" s="56">
        <f t="shared" si="0"/>
        <v>17</v>
      </c>
      <c r="E17" s="56">
        <f t="shared" si="1"/>
        <v>34</v>
      </c>
      <c r="F17" s="55">
        <f t="shared" si="2"/>
        <v>0.33333333333333331</v>
      </c>
      <c r="G17" s="55">
        <f t="shared" si="3"/>
        <v>0.66666666666666663</v>
      </c>
      <c r="H17" s="54"/>
      <c r="I17" s="56">
        <f t="shared" si="4"/>
        <v>8</v>
      </c>
      <c r="J17" s="56">
        <f t="shared" si="5"/>
        <v>17</v>
      </c>
      <c r="K17" s="52" t="str">
        <f t="shared" si="6"/>
        <v>&gt;</v>
      </c>
      <c r="L17" s="56">
        <f t="shared" si="7"/>
        <v>8.5</v>
      </c>
      <c r="M17" s="101" t="str">
        <f t="shared" si="8"/>
        <v>※補助上限8万円適用</v>
      </c>
      <c r="O17" s="50"/>
      <c r="P17" s="93">
        <f t="shared" si="15"/>
        <v>8</v>
      </c>
      <c r="Q17" s="48">
        <f t="shared" si="9"/>
        <v>0.15686274509803921</v>
      </c>
      <c r="R17" s="49">
        <f t="shared" si="16"/>
        <v>9</v>
      </c>
      <c r="S17" s="48">
        <f t="shared" si="11"/>
        <v>0.17647058823529413</v>
      </c>
      <c r="T17" s="49">
        <f t="shared" si="17"/>
        <v>34</v>
      </c>
      <c r="U17" s="48">
        <f t="shared" si="13"/>
        <v>0.66666666666666663</v>
      </c>
      <c r="V17" s="47"/>
    </row>
    <row r="18" spans="2:22" x14ac:dyDescent="0.4">
      <c r="B18" s="57"/>
      <c r="C18" s="53">
        <f t="shared" si="14"/>
        <v>54</v>
      </c>
      <c r="D18" s="56">
        <f t="shared" si="0"/>
        <v>18</v>
      </c>
      <c r="E18" s="56">
        <f t="shared" si="1"/>
        <v>36</v>
      </c>
      <c r="F18" s="55">
        <f t="shared" si="2"/>
        <v>0.33333333333333331</v>
      </c>
      <c r="G18" s="55">
        <f t="shared" si="3"/>
        <v>0.66666666666666663</v>
      </c>
      <c r="H18" s="54"/>
      <c r="I18" s="56">
        <f t="shared" si="4"/>
        <v>8</v>
      </c>
      <c r="J18" s="56">
        <f t="shared" si="5"/>
        <v>18</v>
      </c>
      <c r="K18" s="52" t="str">
        <f t="shared" si="6"/>
        <v>&gt;</v>
      </c>
      <c r="L18" s="56">
        <f t="shared" si="7"/>
        <v>9</v>
      </c>
      <c r="M18" s="101" t="str">
        <f t="shared" si="8"/>
        <v>※補助上限8万円適用</v>
      </c>
      <c r="O18" s="50"/>
      <c r="P18" s="93">
        <f t="shared" si="15"/>
        <v>8</v>
      </c>
      <c r="Q18" s="48">
        <f t="shared" si="9"/>
        <v>0.14814814814814814</v>
      </c>
      <c r="R18" s="49">
        <f t="shared" si="16"/>
        <v>10</v>
      </c>
      <c r="S18" s="48">
        <f t="shared" si="11"/>
        <v>0.18518518518518517</v>
      </c>
      <c r="T18" s="49">
        <f t="shared" si="17"/>
        <v>36</v>
      </c>
      <c r="U18" s="48">
        <f t="shared" si="13"/>
        <v>0.66666666666666663</v>
      </c>
      <c r="V18" s="47"/>
    </row>
    <row r="19" spans="2:22" x14ac:dyDescent="0.4">
      <c r="B19" s="57"/>
      <c r="C19" s="53">
        <f t="shared" si="14"/>
        <v>57</v>
      </c>
      <c r="D19" s="56">
        <f t="shared" si="0"/>
        <v>19</v>
      </c>
      <c r="E19" s="56">
        <f t="shared" si="1"/>
        <v>38</v>
      </c>
      <c r="F19" s="55">
        <f t="shared" si="2"/>
        <v>0.33333333333333331</v>
      </c>
      <c r="G19" s="55">
        <f t="shared" si="3"/>
        <v>0.66666666666666663</v>
      </c>
      <c r="H19" s="54"/>
      <c r="I19" s="56">
        <f t="shared" si="4"/>
        <v>8</v>
      </c>
      <c r="J19" s="56">
        <f t="shared" si="5"/>
        <v>19</v>
      </c>
      <c r="K19" s="52" t="str">
        <f t="shared" si="6"/>
        <v>&gt;</v>
      </c>
      <c r="L19" s="56">
        <f t="shared" si="7"/>
        <v>9.5</v>
      </c>
      <c r="M19" s="101" t="str">
        <f t="shared" si="8"/>
        <v>※補助上限8万円適用</v>
      </c>
      <c r="O19" s="50"/>
      <c r="P19" s="93">
        <f t="shared" si="15"/>
        <v>8</v>
      </c>
      <c r="Q19" s="48">
        <f t="shared" si="9"/>
        <v>0.14035087719298245</v>
      </c>
      <c r="R19" s="49">
        <f t="shared" si="16"/>
        <v>11</v>
      </c>
      <c r="S19" s="48">
        <f t="shared" si="11"/>
        <v>0.19298245614035087</v>
      </c>
      <c r="T19" s="49">
        <f t="shared" si="17"/>
        <v>38</v>
      </c>
      <c r="U19" s="48">
        <f t="shared" si="13"/>
        <v>0.66666666666666663</v>
      </c>
      <c r="V19" s="47"/>
    </row>
    <row r="20" spans="2:22" x14ac:dyDescent="0.4">
      <c r="B20" s="57"/>
      <c r="C20" s="53">
        <f t="shared" si="14"/>
        <v>60</v>
      </c>
      <c r="D20" s="56">
        <f t="shared" si="0"/>
        <v>20</v>
      </c>
      <c r="E20" s="56">
        <f t="shared" si="1"/>
        <v>40</v>
      </c>
      <c r="F20" s="55">
        <f t="shared" si="2"/>
        <v>0.33333333333333331</v>
      </c>
      <c r="G20" s="55">
        <f t="shared" si="3"/>
        <v>0.66666666666666663</v>
      </c>
      <c r="H20" s="54"/>
      <c r="I20" s="56">
        <f t="shared" si="4"/>
        <v>8</v>
      </c>
      <c r="J20" s="56">
        <f t="shared" si="5"/>
        <v>20</v>
      </c>
      <c r="K20" s="52" t="str">
        <f t="shared" si="6"/>
        <v>&gt;</v>
      </c>
      <c r="L20" s="56">
        <f t="shared" si="7"/>
        <v>10</v>
      </c>
      <c r="M20" s="101" t="str">
        <f t="shared" si="8"/>
        <v>※補助上限8万円適用</v>
      </c>
      <c r="O20" s="50"/>
      <c r="P20" s="93">
        <f t="shared" si="15"/>
        <v>8</v>
      </c>
      <c r="Q20" s="48">
        <f t="shared" si="9"/>
        <v>0.13333333333333333</v>
      </c>
      <c r="R20" s="49">
        <f t="shared" si="16"/>
        <v>12</v>
      </c>
      <c r="S20" s="48">
        <f t="shared" si="11"/>
        <v>0.2</v>
      </c>
      <c r="T20" s="49">
        <f t="shared" si="17"/>
        <v>40</v>
      </c>
      <c r="U20" s="48">
        <f t="shared" si="13"/>
        <v>0.66666666666666663</v>
      </c>
      <c r="V20" s="47"/>
    </row>
    <row r="21" spans="2:22" ht="19.5" thickBot="1" x14ac:dyDescent="0.45">
      <c r="B21" s="46"/>
      <c r="C21" s="45"/>
      <c r="D21" s="45"/>
      <c r="E21" s="45"/>
      <c r="F21" s="45"/>
      <c r="G21" s="45"/>
      <c r="H21" s="45"/>
      <c r="I21" s="45"/>
      <c r="J21" s="45"/>
      <c r="K21" s="45"/>
      <c r="L21" s="45"/>
      <c r="M21" s="102"/>
      <c r="O21" s="44"/>
      <c r="P21" s="94"/>
      <c r="Q21" s="73"/>
      <c r="R21" s="74"/>
      <c r="S21" s="73"/>
      <c r="T21" s="74"/>
      <c r="U21" s="73"/>
      <c r="V21" s="42"/>
    </row>
    <row r="22" spans="2:22" ht="20.25" thickTop="1" thickBot="1" x14ac:dyDescent="0.45"/>
    <row r="23" spans="2:22" ht="19.5" thickTop="1" x14ac:dyDescent="0.4">
      <c r="B23" s="72" t="s">
        <v>55</v>
      </c>
      <c r="C23" s="68"/>
      <c r="D23" s="68"/>
      <c r="E23" s="68"/>
      <c r="F23" s="68"/>
      <c r="G23" s="68"/>
      <c r="H23" s="68"/>
      <c r="I23" s="68"/>
      <c r="J23" s="68"/>
      <c r="K23" s="68"/>
      <c r="L23" s="68"/>
      <c r="M23" s="64"/>
      <c r="O23" s="71"/>
      <c r="P23" s="89"/>
      <c r="Q23" s="70"/>
      <c r="R23" s="70"/>
      <c r="S23" s="70"/>
      <c r="T23" s="70"/>
      <c r="U23" s="70"/>
      <c r="V23" s="69"/>
    </row>
    <row r="24" spans="2:22" ht="18.75" customHeight="1" x14ac:dyDescent="0.4">
      <c r="B24" s="57"/>
      <c r="C24" s="78" t="s">
        <v>51</v>
      </c>
      <c r="D24" s="68"/>
      <c r="E24" s="64"/>
      <c r="F24" s="80" t="s">
        <v>50</v>
      </c>
      <c r="G24" s="80"/>
      <c r="H24" s="51"/>
      <c r="I24" s="76" t="s">
        <v>49</v>
      </c>
      <c r="J24" s="67"/>
      <c r="K24" s="67"/>
      <c r="L24" s="66"/>
      <c r="M24" s="101"/>
      <c r="O24" s="50"/>
      <c r="P24" s="90" t="s">
        <v>48</v>
      </c>
      <c r="Q24" s="65"/>
      <c r="R24" s="96" t="s">
        <v>46</v>
      </c>
      <c r="S24" s="98"/>
      <c r="T24" s="99" t="s">
        <v>58</v>
      </c>
      <c r="U24" s="64"/>
      <c r="V24" s="47"/>
    </row>
    <row r="25" spans="2:22" ht="37.5" x14ac:dyDescent="0.4">
      <c r="B25" s="57"/>
      <c r="C25" s="79"/>
      <c r="D25" s="63" t="s">
        <v>47</v>
      </c>
      <c r="E25" s="63" t="s">
        <v>59</v>
      </c>
      <c r="F25" s="62" t="s">
        <v>46</v>
      </c>
      <c r="G25" s="61" t="s">
        <v>60</v>
      </c>
      <c r="H25" s="51"/>
      <c r="I25" s="77"/>
      <c r="J25" s="60" t="s">
        <v>45</v>
      </c>
      <c r="K25" s="51"/>
      <c r="L25" s="60" t="s">
        <v>44</v>
      </c>
      <c r="M25" s="101"/>
      <c r="O25" s="50"/>
      <c r="P25" s="91"/>
      <c r="Q25" s="100" t="s">
        <v>43</v>
      </c>
      <c r="R25" s="97"/>
      <c r="S25" s="100" t="s">
        <v>43</v>
      </c>
      <c r="T25" s="75"/>
      <c r="U25" s="100" t="s">
        <v>43</v>
      </c>
      <c r="V25" s="47"/>
    </row>
    <row r="26" spans="2:22" x14ac:dyDescent="0.4">
      <c r="B26" s="57"/>
      <c r="C26" s="53">
        <v>15</v>
      </c>
      <c r="D26" s="56">
        <f t="shared" ref="D26:D41" si="18">C26/2</f>
        <v>7.5</v>
      </c>
      <c r="E26" s="56">
        <f t="shared" ref="E26:E41" si="19">C26-D26</f>
        <v>7.5</v>
      </c>
      <c r="F26" s="55">
        <f t="shared" ref="F26:F41" si="20">D26/C26</f>
        <v>0.5</v>
      </c>
      <c r="G26" s="55">
        <f t="shared" ref="G26:G41" si="21">E26/C26</f>
        <v>0.5</v>
      </c>
      <c r="H26" s="54"/>
      <c r="I26" s="56">
        <f t="shared" ref="I26:I41" si="22">IF(IF(J26&lt;L26,J26,L26)&gt;8,8,IF(J26&lt;L26,J26,L26))</f>
        <v>3.75</v>
      </c>
      <c r="J26" s="56">
        <f t="shared" ref="J26:J41" si="23">C26/3</f>
        <v>5</v>
      </c>
      <c r="K26" s="52" t="str">
        <f t="shared" ref="K26:K41" si="24">IF(J26&lt;L26,"&lt;",IF(J26=L26,"=","&gt;"))</f>
        <v>&gt;</v>
      </c>
      <c r="L26" s="56">
        <f t="shared" ref="L26:L41" si="25">D26/2</f>
        <v>3.75</v>
      </c>
      <c r="M26" s="101" t="str">
        <f t="shared" ref="M26:M41" si="26">IF(I26=8,"※補助上限8万円適用","")</f>
        <v/>
      </c>
      <c r="O26" s="50"/>
      <c r="P26" s="93">
        <f>I26</f>
        <v>3.75</v>
      </c>
      <c r="Q26" s="48">
        <f t="shared" ref="Q26:Q41" si="27">P26/C26</f>
        <v>0.25</v>
      </c>
      <c r="R26" s="49">
        <f t="shared" ref="R26:R41" si="28">D26-P26</f>
        <v>3.75</v>
      </c>
      <c r="S26" s="48">
        <f t="shared" ref="S26:S41" si="29">R26/C26</f>
        <v>0.25</v>
      </c>
      <c r="T26" s="49">
        <f t="shared" ref="T26:T41" si="30">E26</f>
        <v>7.5</v>
      </c>
      <c r="U26" s="48">
        <f t="shared" ref="U26:U41" si="31">T26/C26</f>
        <v>0.5</v>
      </c>
      <c r="V26" s="47"/>
    </row>
    <row r="27" spans="2:22" x14ac:dyDescent="0.4">
      <c r="B27" s="57"/>
      <c r="C27" s="53">
        <f t="shared" ref="C27:C41" si="32">C26+3</f>
        <v>18</v>
      </c>
      <c r="D27" s="56">
        <f t="shared" si="18"/>
        <v>9</v>
      </c>
      <c r="E27" s="56">
        <f t="shared" si="19"/>
        <v>9</v>
      </c>
      <c r="F27" s="55">
        <f t="shared" si="20"/>
        <v>0.5</v>
      </c>
      <c r="G27" s="55">
        <f t="shared" si="21"/>
        <v>0.5</v>
      </c>
      <c r="H27" s="54"/>
      <c r="I27" s="56">
        <f t="shared" si="22"/>
        <v>4.5</v>
      </c>
      <c r="J27" s="56">
        <f t="shared" si="23"/>
        <v>6</v>
      </c>
      <c r="K27" s="52" t="str">
        <f t="shared" si="24"/>
        <v>&gt;</v>
      </c>
      <c r="L27" s="56">
        <f t="shared" si="25"/>
        <v>4.5</v>
      </c>
      <c r="M27" s="101" t="str">
        <f t="shared" si="26"/>
        <v/>
      </c>
      <c r="O27" s="50"/>
      <c r="P27" s="93">
        <f t="shared" ref="P27:P41" si="33">I27</f>
        <v>4.5</v>
      </c>
      <c r="Q27" s="48">
        <f t="shared" si="27"/>
        <v>0.25</v>
      </c>
      <c r="R27" s="49">
        <f>D27-P27</f>
        <v>4.5</v>
      </c>
      <c r="S27" s="48">
        <f t="shared" si="29"/>
        <v>0.25</v>
      </c>
      <c r="T27" s="49">
        <f>E27</f>
        <v>9</v>
      </c>
      <c r="U27" s="48">
        <f t="shared" si="31"/>
        <v>0.5</v>
      </c>
      <c r="V27" s="47"/>
    </row>
    <row r="28" spans="2:22" x14ac:dyDescent="0.4">
      <c r="B28" s="57"/>
      <c r="C28" s="53">
        <f t="shared" si="32"/>
        <v>21</v>
      </c>
      <c r="D28" s="56">
        <f t="shared" si="18"/>
        <v>10.5</v>
      </c>
      <c r="E28" s="56">
        <f t="shared" si="19"/>
        <v>10.5</v>
      </c>
      <c r="F28" s="55">
        <f t="shared" si="20"/>
        <v>0.5</v>
      </c>
      <c r="G28" s="55">
        <f t="shared" si="21"/>
        <v>0.5</v>
      </c>
      <c r="H28" s="54"/>
      <c r="I28" s="56">
        <f t="shared" si="22"/>
        <v>5.25</v>
      </c>
      <c r="J28" s="56">
        <f t="shared" si="23"/>
        <v>7</v>
      </c>
      <c r="K28" s="52" t="str">
        <f t="shared" si="24"/>
        <v>&gt;</v>
      </c>
      <c r="L28" s="56">
        <f t="shared" si="25"/>
        <v>5.25</v>
      </c>
      <c r="M28" s="101" t="str">
        <f t="shared" si="26"/>
        <v/>
      </c>
      <c r="O28" s="50"/>
      <c r="P28" s="93">
        <f t="shared" si="33"/>
        <v>5.25</v>
      </c>
      <c r="Q28" s="48">
        <f t="shared" si="27"/>
        <v>0.25</v>
      </c>
      <c r="R28" s="49">
        <f t="shared" ref="R28:R41" si="34">D28-P28</f>
        <v>5.25</v>
      </c>
      <c r="S28" s="48">
        <f t="shared" si="29"/>
        <v>0.25</v>
      </c>
      <c r="T28" s="49">
        <f t="shared" ref="T28:T41" si="35">E28</f>
        <v>10.5</v>
      </c>
      <c r="U28" s="48">
        <f t="shared" si="31"/>
        <v>0.5</v>
      </c>
      <c r="V28" s="47"/>
    </row>
    <row r="29" spans="2:22" x14ac:dyDescent="0.4">
      <c r="B29" s="57"/>
      <c r="C29" s="53">
        <f t="shared" si="32"/>
        <v>24</v>
      </c>
      <c r="D29" s="56">
        <f t="shared" si="18"/>
        <v>12</v>
      </c>
      <c r="E29" s="56">
        <f t="shared" si="19"/>
        <v>12</v>
      </c>
      <c r="F29" s="55">
        <f t="shared" si="20"/>
        <v>0.5</v>
      </c>
      <c r="G29" s="55">
        <f t="shared" si="21"/>
        <v>0.5</v>
      </c>
      <c r="H29" s="54"/>
      <c r="I29" s="56">
        <f t="shared" si="22"/>
        <v>6</v>
      </c>
      <c r="J29" s="56">
        <f t="shared" si="23"/>
        <v>8</v>
      </c>
      <c r="K29" s="52" t="str">
        <f t="shared" si="24"/>
        <v>&gt;</v>
      </c>
      <c r="L29" s="56">
        <f t="shared" si="25"/>
        <v>6</v>
      </c>
      <c r="M29" s="101" t="str">
        <f t="shared" si="26"/>
        <v/>
      </c>
      <c r="O29" s="50"/>
      <c r="P29" s="93">
        <f t="shared" si="33"/>
        <v>6</v>
      </c>
      <c r="Q29" s="48">
        <f t="shared" si="27"/>
        <v>0.25</v>
      </c>
      <c r="R29" s="49">
        <f t="shared" si="34"/>
        <v>6</v>
      </c>
      <c r="S29" s="48">
        <f t="shared" si="29"/>
        <v>0.25</v>
      </c>
      <c r="T29" s="49">
        <f t="shared" si="35"/>
        <v>12</v>
      </c>
      <c r="U29" s="48">
        <f t="shared" si="31"/>
        <v>0.5</v>
      </c>
      <c r="V29" s="47"/>
    </row>
    <row r="30" spans="2:22" x14ac:dyDescent="0.4">
      <c r="B30" s="57"/>
      <c r="C30" s="53">
        <f t="shared" si="32"/>
        <v>27</v>
      </c>
      <c r="D30" s="56">
        <f t="shared" si="18"/>
        <v>13.5</v>
      </c>
      <c r="E30" s="56">
        <f t="shared" si="19"/>
        <v>13.5</v>
      </c>
      <c r="F30" s="55">
        <f t="shared" si="20"/>
        <v>0.5</v>
      </c>
      <c r="G30" s="55">
        <f t="shared" si="21"/>
        <v>0.5</v>
      </c>
      <c r="H30" s="54"/>
      <c r="I30" s="56">
        <f t="shared" si="22"/>
        <v>6.75</v>
      </c>
      <c r="J30" s="56">
        <f t="shared" si="23"/>
        <v>9</v>
      </c>
      <c r="K30" s="52" t="str">
        <f t="shared" si="24"/>
        <v>&gt;</v>
      </c>
      <c r="L30" s="56">
        <f t="shared" si="25"/>
        <v>6.75</v>
      </c>
      <c r="M30" s="101" t="str">
        <f t="shared" si="26"/>
        <v/>
      </c>
      <c r="O30" s="50"/>
      <c r="P30" s="92">
        <f t="shared" si="33"/>
        <v>6.75</v>
      </c>
      <c r="Q30" s="58">
        <f t="shared" si="27"/>
        <v>0.25</v>
      </c>
      <c r="R30" s="59">
        <f t="shared" si="34"/>
        <v>6.75</v>
      </c>
      <c r="S30" s="58">
        <f t="shared" si="29"/>
        <v>0.25</v>
      </c>
      <c r="T30" s="59">
        <f t="shared" si="35"/>
        <v>13.5</v>
      </c>
      <c r="U30" s="58">
        <f t="shared" si="31"/>
        <v>0.5</v>
      </c>
      <c r="V30" s="47"/>
    </row>
    <row r="31" spans="2:22" x14ac:dyDescent="0.4">
      <c r="B31" s="57"/>
      <c r="C31" s="53">
        <f t="shared" si="32"/>
        <v>30</v>
      </c>
      <c r="D31" s="56">
        <f t="shared" si="18"/>
        <v>15</v>
      </c>
      <c r="E31" s="56">
        <f t="shared" si="19"/>
        <v>15</v>
      </c>
      <c r="F31" s="55">
        <f t="shared" si="20"/>
        <v>0.5</v>
      </c>
      <c r="G31" s="55">
        <f t="shared" si="21"/>
        <v>0.5</v>
      </c>
      <c r="H31" s="54"/>
      <c r="I31" s="56">
        <f t="shared" si="22"/>
        <v>7.5</v>
      </c>
      <c r="J31" s="56">
        <f t="shared" si="23"/>
        <v>10</v>
      </c>
      <c r="K31" s="52" t="str">
        <f t="shared" si="24"/>
        <v>&gt;</v>
      </c>
      <c r="L31" s="56">
        <f t="shared" si="25"/>
        <v>7.5</v>
      </c>
      <c r="M31" s="101" t="str">
        <f t="shared" si="26"/>
        <v/>
      </c>
      <c r="O31" s="50"/>
      <c r="P31" s="93">
        <f t="shared" si="33"/>
        <v>7.5</v>
      </c>
      <c r="Q31" s="48">
        <f t="shared" si="27"/>
        <v>0.25</v>
      </c>
      <c r="R31" s="49">
        <f t="shared" si="34"/>
        <v>7.5</v>
      </c>
      <c r="S31" s="48">
        <f t="shared" si="29"/>
        <v>0.25</v>
      </c>
      <c r="T31" s="49">
        <f t="shared" si="35"/>
        <v>15</v>
      </c>
      <c r="U31" s="48">
        <f t="shared" si="31"/>
        <v>0.5</v>
      </c>
      <c r="V31" s="47"/>
    </row>
    <row r="32" spans="2:22" x14ac:dyDescent="0.4">
      <c r="B32" s="57"/>
      <c r="C32" s="53">
        <f t="shared" si="32"/>
        <v>33</v>
      </c>
      <c r="D32" s="56">
        <f t="shared" si="18"/>
        <v>16.5</v>
      </c>
      <c r="E32" s="56">
        <f t="shared" si="19"/>
        <v>16.5</v>
      </c>
      <c r="F32" s="55">
        <f t="shared" si="20"/>
        <v>0.5</v>
      </c>
      <c r="G32" s="55">
        <f t="shared" si="21"/>
        <v>0.5</v>
      </c>
      <c r="H32" s="54"/>
      <c r="I32" s="56">
        <f t="shared" si="22"/>
        <v>8</v>
      </c>
      <c r="J32" s="56">
        <f t="shared" si="23"/>
        <v>11</v>
      </c>
      <c r="K32" s="52" t="str">
        <f t="shared" si="24"/>
        <v>&gt;</v>
      </c>
      <c r="L32" s="56">
        <f t="shared" si="25"/>
        <v>8.25</v>
      </c>
      <c r="M32" s="101" t="str">
        <f t="shared" si="26"/>
        <v>※補助上限8万円適用</v>
      </c>
      <c r="O32" s="50"/>
      <c r="P32" s="93">
        <f t="shared" si="33"/>
        <v>8</v>
      </c>
      <c r="Q32" s="48">
        <f t="shared" si="27"/>
        <v>0.24242424242424243</v>
      </c>
      <c r="R32" s="49">
        <f t="shared" si="34"/>
        <v>8.5</v>
      </c>
      <c r="S32" s="48">
        <f t="shared" si="29"/>
        <v>0.25757575757575757</v>
      </c>
      <c r="T32" s="49">
        <f t="shared" si="35"/>
        <v>16.5</v>
      </c>
      <c r="U32" s="48">
        <f t="shared" si="31"/>
        <v>0.5</v>
      </c>
      <c r="V32" s="47"/>
    </row>
    <row r="33" spans="2:22" x14ac:dyDescent="0.4">
      <c r="B33" s="57"/>
      <c r="C33" s="53">
        <f t="shared" si="32"/>
        <v>36</v>
      </c>
      <c r="D33" s="56">
        <f t="shared" si="18"/>
        <v>18</v>
      </c>
      <c r="E33" s="56">
        <f t="shared" si="19"/>
        <v>18</v>
      </c>
      <c r="F33" s="55">
        <f t="shared" si="20"/>
        <v>0.5</v>
      </c>
      <c r="G33" s="55">
        <f t="shared" si="21"/>
        <v>0.5</v>
      </c>
      <c r="H33" s="54"/>
      <c r="I33" s="56">
        <f t="shared" si="22"/>
        <v>8</v>
      </c>
      <c r="J33" s="56">
        <f t="shared" si="23"/>
        <v>12</v>
      </c>
      <c r="K33" s="52" t="str">
        <f t="shared" si="24"/>
        <v>&gt;</v>
      </c>
      <c r="L33" s="56">
        <f t="shared" si="25"/>
        <v>9</v>
      </c>
      <c r="M33" s="101" t="str">
        <f t="shared" si="26"/>
        <v>※補助上限8万円適用</v>
      </c>
      <c r="O33" s="50"/>
      <c r="P33" s="93">
        <f t="shared" si="33"/>
        <v>8</v>
      </c>
      <c r="Q33" s="48">
        <f t="shared" si="27"/>
        <v>0.22222222222222221</v>
      </c>
      <c r="R33" s="49">
        <f t="shared" si="34"/>
        <v>10</v>
      </c>
      <c r="S33" s="48">
        <f t="shared" si="29"/>
        <v>0.27777777777777779</v>
      </c>
      <c r="T33" s="49">
        <f t="shared" si="35"/>
        <v>18</v>
      </c>
      <c r="U33" s="48">
        <f t="shared" si="31"/>
        <v>0.5</v>
      </c>
      <c r="V33" s="47"/>
    </row>
    <row r="34" spans="2:22" x14ac:dyDescent="0.4">
      <c r="B34" s="57"/>
      <c r="C34" s="53">
        <f t="shared" si="32"/>
        <v>39</v>
      </c>
      <c r="D34" s="56">
        <f t="shared" si="18"/>
        <v>19.5</v>
      </c>
      <c r="E34" s="56">
        <f t="shared" si="19"/>
        <v>19.5</v>
      </c>
      <c r="F34" s="55">
        <f t="shared" si="20"/>
        <v>0.5</v>
      </c>
      <c r="G34" s="55">
        <f t="shared" si="21"/>
        <v>0.5</v>
      </c>
      <c r="H34" s="54"/>
      <c r="I34" s="56">
        <f t="shared" si="22"/>
        <v>8</v>
      </c>
      <c r="J34" s="56">
        <f t="shared" si="23"/>
        <v>13</v>
      </c>
      <c r="K34" s="52" t="str">
        <f t="shared" si="24"/>
        <v>&gt;</v>
      </c>
      <c r="L34" s="56">
        <f t="shared" si="25"/>
        <v>9.75</v>
      </c>
      <c r="M34" s="101" t="str">
        <f t="shared" si="26"/>
        <v>※補助上限8万円適用</v>
      </c>
      <c r="O34" s="50"/>
      <c r="P34" s="93">
        <f t="shared" si="33"/>
        <v>8</v>
      </c>
      <c r="Q34" s="48">
        <f t="shared" si="27"/>
        <v>0.20512820512820512</v>
      </c>
      <c r="R34" s="49">
        <f t="shared" si="34"/>
        <v>11.5</v>
      </c>
      <c r="S34" s="48">
        <f t="shared" si="29"/>
        <v>0.29487179487179488</v>
      </c>
      <c r="T34" s="49">
        <f t="shared" si="35"/>
        <v>19.5</v>
      </c>
      <c r="U34" s="48">
        <f t="shared" si="31"/>
        <v>0.5</v>
      </c>
      <c r="V34" s="47"/>
    </row>
    <row r="35" spans="2:22" x14ac:dyDescent="0.4">
      <c r="B35" s="57"/>
      <c r="C35" s="53">
        <f t="shared" si="32"/>
        <v>42</v>
      </c>
      <c r="D35" s="56">
        <f t="shared" si="18"/>
        <v>21</v>
      </c>
      <c r="E35" s="56">
        <f t="shared" si="19"/>
        <v>21</v>
      </c>
      <c r="F35" s="55">
        <f t="shared" si="20"/>
        <v>0.5</v>
      </c>
      <c r="G35" s="55">
        <f t="shared" si="21"/>
        <v>0.5</v>
      </c>
      <c r="H35" s="54"/>
      <c r="I35" s="56">
        <f t="shared" si="22"/>
        <v>8</v>
      </c>
      <c r="J35" s="56">
        <f t="shared" si="23"/>
        <v>14</v>
      </c>
      <c r="K35" s="52" t="str">
        <f t="shared" si="24"/>
        <v>&gt;</v>
      </c>
      <c r="L35" s="56">
        <f t="shared" si="25"/>
        <v>10.5</v>
      </c>
      <c r="M35" s="101" t="str">
        <f t="shared" si="26"/>
        <v>※補助上限8万円適用</v>
      </c>
      <c r="O35" s="50"/>
      <c r="P35" s="93">
        <f t="shared" si="33"/>
        <v>8</v>
      </c>
      <c r="Q35" s="48">
        <f t="shared" si="27"/>
        <v>0.19047619047619047</v>
      </c>
      <c r="R35" s="49">
        <f t="shared" si="34"/>
        <v>13</v>
      </c>
      <c r="S35" s="48">
        <f t="shared" si="29"/>
        <v>0.30952380952380953</v>
      </c>
      <c r="T35" s="49">
        <f t="shared" si="35"/>
        <v>21</v>
      </c>
      <c r="U35" s="48">
        <f t="shared" si="31"/>
        <v>0.5</v>
      </c>
      <c r="V35" s="47"/>
    </row>
    <row r="36" spans="2:22" x14ac:dyDescent="0.4">
      <c r="B36" s="57"/>
      <c r="C36" s="53">
        <f t="shared" si="32"/>
        <v>45</v>
      </c>
      <c r="D36" s="56">
        <f t="shared" si="18"/>
        <v>22.5</v>
      </c>
      <c r="E36" s="56">
        <f t="shared" si="19"/>
        <v>22.5</v>
      </c>
      <c r="F36" s="55">
        <f t="shared" si="20"/>
        <v>0.5</v>
      </c>
      <c r="G36" s="55">
        <f t="shared" si="21"/>
        <v>0.5</v>
      </c>
      <c r="H36" s="54"/>
      <c r="I36" s="56">
        <f t="shared" si="22"/>
        <v>8</v>
      </c>
      <c r="J36" s="56">
        <f t="shared" si="23"/>
        <v>15</v>
      </c>
      <c r="K36" s="52" t="str">
        <f t="shared" si="24"/>
        <v>&gt;</v>
      </c>
      <c r="L36" s="56">
        <f t="shared" si="25"/>
        <v>11.25</v>
      </c>
      <c r="M36" s="101" t="str">
        <f t="shared" si="26"/>
        <v>※補助上限8万円適用</v>
      </c>
      <c r="O36" s="50"/>
      <c r="P36" s="93">
        <f t="shared" si="33"/>
        <v>8</v>
      </c>
      <c r="Q36" s="48">
        <f t="shared" si="27"/>
        <v>0.17777777777777778</v>
      </c>
      <c r="R36" s="49">
        <f t="shared" si="34"/>
        <v>14.5</v>
      </c>
      <c r="S36" s="48">
        <f t="shared" si="29"/>
        <v>0.32222222222222224</v>
      </c>
      <c r="T36" s="49">
        <f t="shared" si="35"/>
        <v>22.5</v>
      </c>
      <c r="U36" s="48">
        <f t="shared" si="31"/>
        <v>0.5</v>
      </c>
      <c r="V36" s="47"/>
    </row>
    <row r="37" spans="2:22" x14ac:dyDescent="0.4">
      <c r="B37" s="57"/>
      <c r="C37" s="53">
        <f t="shared" si="32"/>
        <v>48</v>
      </c>
      <c r="D37" s="56">
        <f t="shared" si="18"/>
        <v>24</v>
      </c>
      <c r="E37" s="56">
        <f t="shared" si="19"/>
        <v>24</v>
      </c>
      <c r="F37" s="55">
        <f t="shared" si="20"/>
        <v>0.5</v>
      </c>
      <c r="G37" s="55">
        <f t="shared" si="21"/>
        <v>0.5</v>
      </c>
      <c r="H37" s="54"/>
      <c r="I37" s="56">
        <f t="shared" si="22"/>
        <v>8</v>
      </c>
      <c r="J37" s="56">
        <f t="shared" si="23"/>
        <v>16</v>
      </c>
      <c r="K37" s="52" t="str">
        <f t="shared" si="24"/>
        <v>&gt;</v>
      </c>
      <c r="L37" s="56">
        <f t="shared" si="25"/>
        <v>12</v>
      </c>
      <c r="M37" s="101" t="str">
        <f t="shared" si="26"/>
        <v>※補助上限8万円適用</v>
      </c>
      <c r="O37" s="50"/>
      <c r="P37" s="93">
        <f t="shared" si="33"/>
        <v>8</v>
      </c>
      <c r="Q37" s="48">
        <f t="shared" si="27"/>
        <v>0.16666666666666666</v>
      </c>
      <c r="R37" s="49">
        <f t="shared" si="34"/>
        <v>16</v>
      </c>
      <c r="S37" s="48">
        <f t="shared" si="29"/>
        <v>0.33333333333333331</v>
      </c>
      <c r="T37" s="49">
        <f t="shared" si="35"/>
        <v>24</v>
      </c>
      <c r="U37" s="48">
        <f t="shared" si="31"/>
        <v>0.5</v>
      </c>
      <c r="V37" s="47"/>
    </row>
    <row r="38" spans="2:22" x14ac:dyDescent="0.4">
      <c r="B38" s="57"/>
      <c r="C38" s="53">
        <f t="shared" si="32"/>
        <v>51</v>
      </c>
      <c r="D38" s="56">
        <f t="shared" si="18"/>
        <v>25.5</v>
      </c>
      <c r="E38" s="56">
        <f t="shared" si="19"/>
        <v>25.5</v>
      </c>
      <c r="F38" s="55">
        <f t="shared" si="20"/>
        <v>0.5</v>
      </c>
      <c r="G38" s="55">
        <f t="shared" si="21"/>
        <v>0.5</v>
      </c>
      <c r="H38" s="54"/>
      <c r="I38" s="56">
        <f t="shared" si="22"/>
        <v>8</v>
      </c>
      <c r="J38" s="56">
        <f t="shared" si="23"/>
        <v>17</v>
      </c>
      <c r="K38" s="52" t="str">
        <f t="shared" si="24"/>
        <v>&gt;</v>
      </c>
      <c r="L38" s="56">
        <f t="shared" si="25"/>
        <v>12.75</v>
      </c>
      <c r="M38" s="101" t="str">
        <f t="shared" si="26"/>
        <v>※補助上限8万円適用</v>
      </c>
      <c r="O38" s="50"/>
      <c r="P38" s="93">
        <f t="shared" si="33"/>
        <v>8</v>
      </c>
      <c r="Q38" s="48">
        <f t="shared" si="27"/>
        <v>0.15686274509803921</v>
      </c>
      <c r="R38" s="49">
        <f t="shared" si="34"/>
        <v>17.5</v>
      </c>
      <c r="S38" s="48">
        <f t="shared" si="29"/>
        <v>0.34313725490196079</v>
      </c>
      <c r="T38" s="49">
        <f t="shared" si="35"/>
        <v>25.5</v>
      </c>
      <c r="U38" s="48">
        <f t="shared" si="31"/>
        <v>0.5</v>
      </c>
      <c r="V38" s="47"/>
    </row>
    <row r="39" spans="2:22" x14ac:dyDescent="0.4">
      <c r="B39" s="57"/>
      <c r="C39" s="53">
        <f t="shared" si="32"/>
        <v>54</v>
      </c>
      <c r="D39" s="56">
        <f t="shared" si="18"/>
        <v>27</v>
      </c>
      <c r="E39" s="56">
        <f t="shared" si="19"/>
        <v>27</v>
      </c>
      <c r="F39" s="55">
        <f t="shared" si="20"/>
        <v>0.5</v>
      </c>
      <c r="G39" s="55">
        <f t="shared" si="21"/>
        <v>0.5</v>
      </c>
      <c r="H39" s="54"/>
      <c r="I39" s="56">
        <f t="shared" si="22"/>
        <v>8</v>
      </c>
      <c r="J39" s="56">
        <f t="shared" si="23"/>
        <v>18</v>
      </c>
      <c r="K39" s="52" t="str">
        <f t="shared" si="24"/>
        <v>&gt;</v>
      </c>
      <c r="L39" s="56">
        <f t="shared" si="25"/>
        <v>13.5</v>
      </c>
      <c r="M39" s="101" t="str">
        <f t="shared" si="26"/>
        <v>※補助上限8万円適用</v>
      </c>
      <c r="O39" s="50"/>
      <c r="P39" s="93">
        <f t="shared" si="33"/>
        <v>8</v>
      </c>
      <c r="Q39" s="48">
        <f t="shared" si="27"/>
        <v>0.14814814814814814</v>
      </c>
      <c r="R39" s="49">
        <f t="shared" si="34"/>
        <v>19</v>
      </c>
      <c r="S39" s="48">
        <f t="shared" si="29"/>
        <v>0.35185185185185186</v>
      </c>
      <c r="T39" s="49">
        <f t="shared" si="35"/>
        <v>27</v>
      </c>
      <c r="U39" s="48">
        <f t="shared" si="31"/>
        <v>0.5</v>
      </c>
      <c r="V39" s="47"/>
    </row>
    <row r="40" spans="2:22" x14ac:dyDescent="0.4">
      <c r="B40" s="57"/>
      <c r="C40" s="53">
        <f t="shared" si="32"/>
        <v>57</v>
      </c>
      <c r="D40" s="56">
        <f t="shared" si="18"/>
        <v>28.5</v>
      </c>
      <c r="E40" s="56">
        <f t="shared" si="19"/>
        <v>28.5</v>
      </c>
      <c r="F40" s="55">
        <f t="shared" si="20"/>
        <v>0.5</v>
      </c>
      <c r="G40" s="55">
        <f t="shared" si="21"/>
        <v>0.5</v>
      </c>
      <c r="H40" s="54"/>
      <c r="I40" s="56">
        <f t="shared" si="22"/>
        <v>8</v>
      </c>
      <c r="J40" s="56">
        <f t="shared" si="23"/>
        <v>19</v>
      </c>
      <c r="K40" s="52" t="str">
        <f t="shared" si="24"/>
        <v>&gt;</v>
      </c>
      <c r="L40" s="56">
        <f t="shared" si="25"/>
        <v>14.25</v>
      </c>
      <c r="M40" s="101" t="str">
        <f t="shared" si="26"/>
        <v>※補助上限8万円適用</v>
      </c>
      <c r="O40" s="50"/>
      <c r="P40" s="93">
        <f t="shared" si="33"/>
        <v>8</v>
      </c>
      <c r="Q40" s="48">
        <f t="shared" si="27"/>
        <v>0.14035087719298245</v>
      </c>
      <c r="R40" s="49">
        <f t="shared" si="34"/>
        <v>20.5</v>
      </c>
      <c r="S40" s="48">
        <f t="shared" si="29"/>
        <v>0.35964912280701755</v>
      </c>
      <c r="T40" s="49">
        <f t="shared" si="35"/>
        <v>28.5</v>
      </c>
      <c r="U40" s="48">
        <f t="shared" si="31"/>
        <v>0.5</v>
      </c>
      <c r="V40" s="47"/>
    </row>
    <row r="41" spans="2:22" x14ac:dyDescent="0.4">
      <c r="B41" s="57"/>
      <c r="C41" s="53">
        <f t="shared" si="32"/>
        <v>60</v>
      </c>
      <c r="D41" s="56">
        <f t="shared" si="18"/>
        <v>30</v>
      </c>
      <c r="E41" s="56">
        <f t="shared" si="19"/>
        <v>30</v>
      </c>
      <c r="F41" s="55">
        <f t="shared" si="20"/>
        <v>0.5</v>
      </c>
      <c r="G41" s="55">
        <f t="shared" si="21"/>
        <v>0.5</v>
      </c>
      <c r="H41" s="54"/>
      <c r="I41" s="56">
        <f t="shared" si="22"/>
        <v>8</v>
      </c>
      <c r="J41" s="56">
        <f t="shared" si="23"/>
        <v>20</v>
      </c>
      <c r="K41" s="52" t="str">
        <f t="shared" si="24"/>
        <v>&gt;</v>
      </c>
      <c r="L41" s="56">
        <f t="shared" si="25"/>
        <v>15</v>
      </c>
      <c r="M41" s="101" t="str">
        <f t="shared" si="26"/>
        <v>※補助上限8万円適用</v>
      </c>
      <c r="O41" s="50"/>
      <c r="P41" s="93">
        <f t="shared" si="33"/>
        <v>8</v>
      </c>
      <c r="Q41" s="48">
        <f t="shared" si="27"/>
        <v>0.13333333333333333</v>
      </c>
      <c r="R41" s="49">
        <f t="shared" si="34"/>
        <v>22</v>
      </c>
      <c r="S41" s="48">
        <f t="shared" si="29"/>
        <v>0.36666666666666664</v>
      </c>
      <c r="T41" s="49">
        <f t="shared" si="35"/>
        <v>30</v>
      </c>
      <c r="U41" s="48">
        <f t="shared" si="31"/>
        <v>0.5</v>
      </c>
      <c r="V41" s="47"/>
    </row>
    <row r="42" spans="2:22" ht="19.5" thickBot="1" x14ac:dyDescent="0.45">
      <c r="B42" s="46"/>
      <c r="C42" s="45"/>
      <c r="D42" s="45"/>
      <c r="E42" s="45"/>
      <c r="F42" s="45"/>
      <c r="G42" s="45"/>
      <c r="H42" s="45"/>
      <c r="I42" s="45"/>
      <c r="J42" s="45"/>
      <c r="K42" s="45"/>
      <c r="L42" s="45"/>
      <c r="M42" s="102"/>
      <c r="O42" s="44"/>
      <c r="P42" s="95"/>
      <c r="Q42" s="43"/>
      <c r="R42" s="43"/>
      <c r="S42" s="43"/>
      <c r="T42" s="43"/>
      <c r="U42" s="43"/>
      <c r="V42" s="42"/>
    </row>
    <row r="43" spans="2:22" ht="20.25" thickTop="1" thickBot="1" x14ac:dyDescent="0.45"/>
    <row r="44" spans="2:22" ht="19.5" thickTop="1" x14ac:dyDescent="0.4">
      <c r="B44" s="72" t="s">
        <v>54</v>
      </c>
      <c r="C44" s="68"/>
      <c r="D44" s="68"/>
      <c r="E44" s="68"/>
      <c r="F44" s="68"/>
      <c r="G44" s="68"/>
      <c r="H44" s="68"/>
      <c r="I44" s="68"/>
      <c r="J44" s="68"/>
      <c r="K44" s="68"/>
      <c r="L44" s="68"/>
      <c r="M44" s="64"/>
      <c r="O44" s="71"/>
      <c r="P44" s="89"/>
      <c r="Q44" s="70"/>
      <c r="R44" s="70"/>
      <c r="S44" s="70"/>
      <c r="T44" s="70"/>
      <c r="U44" s="70"/>
      <c r="V44" s="69"/>
    </row>
    <row r="45" spans="2:22" ht="18.75" customHeight="1" x14ac:dyDescent="0.4">
      <c r="B45" s="57"/>
      <c r="C45" s="78" t="s">
        <v>51</v>
      </c>
      <c r="D45" s="68"/>
      <c r="E45" s="64"/>
      <c r="F45" s="80" t="s">
        <v>50</v>
      </c>
      <c r="G45" s="80"/>
      <c r="H45" s="51"/>
      <c r="I45" s="76" t="s">
        <v>49</v>
      </c>
      <c r="J45" s="67"/>
      <c r="K45" s="67"/>
      <c r="L45" s="66"/>
      <c r="M45" s="101"/>
      <c r="O45" s="50"/>
      <c r="P45" s="90" t="s">
        <v>48</v>
      </c>
      <c r="Q45" s="65"/>
      <c r="R45" s="96" t="s">
        <v>46</v>
      </c>
      <c r="S45" s="98"/>
      <c r="T45" s="99" t="s">
        <v>58</v>
      </c>
      <c r="U45" s="64"/>
      <c r="V45" s="47"/>
    </row>
    <row r="46" spans="2:22" ht="37.5" x14ac:dyDescent="0.4">
      <c r="B46" s="57"/>
      <c r="C46" s="79"/>
      <c r="D46" s="63" t="s">
        <v>47</v>
      </c>
      <c r="E46" s="63" t="s">
        <v>59</v>
      </c>
      <c r="F46" s="62" t="s">
        <v>46</v>
      </c>
      <c r="G46" s="61" t="s">
        <v>60</v>
      </c>
      <c r="H46" s="51"/>
      <c r="I46" s="77"/>
      <c r="J46" s="60" t="s">
        <v>45</v>
      </c>
      <c r="K46" s="51"/>
      <c r="L46" s="60" t="s">
        <v>44</v>
      </c>
      <c r="M46" s="101"/>
      <c r="O46" s="50"/>
      <c r="P46" s="91"/>
      <c r="Q46" s="100" t="s">
        <v>43</v>
      </c>
      <c r="R46" s="97"/>
      <c r="S46" s="100" t="s">
        <v>43</v>
      </c>
      <c r="T46" s="75"/>
      <c r="U46" s="100" t="s">
        <v>43</v>
      </c>
      <c r="V46" s="47"/>
    </row>
    <row r="47" spans="2:22" x14ac:dyDescent="0.4">
      <c r="B47" s="57"/>
      <c r="C47" s="53">
        <v>15</v>
      </c>
      <c r="D47" s="56">
        <f t="shared" ref="D47:D62" si="36">C47*2/3</f>
        <v>10</v>
      </c>
      <c r="E47" s="56">
        <f t="shared" ref="E47:E62" si="37">C47-D47</f>
        <v>5</v>
      </c>
      <c r="F47" s="55">
        <f t="shared" ref="F47:F62" si="38">D47/C47</f>
        <v>0.66666666666666663</v>
      </c>
      <c r="G47" s="55">
        <f t="shared" ref="G47:G62" si="39">E47/C47</f>
        <v>0.33333333333333331</v>
      </c>
      <c r="H47" s="54"/>
      <c r="I47" s="56">
        <f t="shared" ref="I47:I62" si="40">IF(IF(J47&lt;L47,J47,L47)&gt;8,8,IF(J47&lt;L47,J47,L47))</f>
        <v>5</v>
      </c>
      <c r="J47" s="56">
        <f t="shared" ref="J47:J62" si="41">C47/3</f>
        <v>5</v>
      </c>
      <c r="K47" s="52" t="str">
        <f t="shared" ref="K47:K62" si="42">IF(J47&lt;L47,"&lt;",IF(J47=L47,"=","&gt;"))</f>
        <v>=</v>
      </c>
      <c r="L47" s="56">
        <f t="shared" ref="L47:L62" si="43">D47/2</f>
        <v>5</v>
      </c>
      <c r="M47" s="101" t="str">
        <f t="shared" ref="M47:M62" si="44">IF(I47=8,"※補助上限8万円適用","")</f>
        <v/>
      </c>
      <c r="O47" s="50"/>
      <c r="P47" s="93">
        <f>I47</f>
        <v>5</v>
      </c>
      <c r="Q47" s="48">
        <f t="shared" ref="Q47:Q62" si="45">P47/C47</f>
        <v>0.33333333333333331</v>
      </c>
      <c r="R47" s="49">
        <f t="shared" ref="R47:R62" si="46">D47-P47</f>
        <v>5</v>
      </c>
      <c r="S47" s="48">
        <f t="shared" ref="S47:S62" si="47">R47/C47</f>
        <v>0.33333333333333331</v>
      </c>
      <c r="T47" s="49">
        <f t="shared" ref="T47:T62" si="48">E47</f>
        <v>5</v>
      </c>
      <c r="U47" s="48">
        <f t="shared" ref="U47:U62" si="49">T47/C47</f>
        <v>0.33333333333333331</v>
      </c>
      <c r="V47" s="47"/>
    </row>
    <row r="48" spans="2:22" x14ac:dyDescent="0.4">
      <c r="B48" s="57"/>
      <c r="C48" s="53">
        <f t="shared" ref="C48:C62" si="50">C47+3</f>
        <v>18</v>
      </c>
      <c r="D48" s="56">
        <f t="shared" si="36"/>
        <v>12</v>
      </c>
      <c r="E48" s="56">
        <f t="shared" si="37"/>
        <v>6</v>
      </c>
      <c r="F48" s="55">
        <f t="shared" si="38"/>
        <v>0.66666666666666663</v>
      </c>
      <c r="G48" s="55">
        <f t="shared" si="39"/>
        <v>0.33333333333333331</v>
      </c>
      <c r="H48" s="54"/>
      <c r="I48" s="56">
        <f t="shared" si="40"/>
        <v>6</v>
      </c>
      <c r="J48" s="56">
        <f t="shared" si="41"/>
        <v>6</v>
      </c>
      <c r="K48" s="52" t="str">
        <f t="shared" si="42"/>
        <v>=</v>
      </c>
      <c r="L48" s="56">
        <f t="shared" si="43"/>
        <v>6</v>
      </c>
      <c r="M48" s="101" t="str">
        <f t="shared" si="44"/>
        <v/>
      </c>
      <c r="O48" s="50"/>
      <c r="P48" s="93">
        <f t="shared" ref="P48:P62" si="51">I48</f>
        <v>6</v>
      </c>
      <c r="Q48" s="48">
        <f t="shared" si="45"/>
        <v>0.33333333333333331</v>
      </c>
      <c r="R48" s="49">
        <f>D48-P48</f>
        <v>6</v>
      </c>
      <c r="S48" s="48">
        <f t="shared" si="47"/>
        <v>0.33333333333333331</v>
      </c>
      <c r="T48" s="49">
        <f>E48</f>
        <v>6</v>
      </c>
      <c r="U48" s="48">
        <f t="shared" si="49"/>
        <v>0.33333333333333331</v>
      </c>
      <c r="V48" s="47"/>
    </row>
    <row r="49" spans="2:22" x14ac:dyDescent="0.4">
      <c r="B49" s="57"/>
      <c r="C49" s="53">
        <f t="shared" si="50"/>
        <v>21</v>
      </c>
      <c r="D49" s="56">
        <f t="shared" si="36"/>
        <v>14</v>
      </c>
      <c r="E49" s="56">
        <f t="shared" si="37"/>
        <v>7</v>
      </c>
      <c r="F49" s="55">
        <f t="shared" si="38"/>
        <v>0.66666666666666663</v>
      </c>
      <c r="G49" s="55">
        <f t="shared" si="39"/>
        <v>0.33333333333333331</v>
      </c>
      <c r="H49" s="54"/>
      <c r="I49" s="56">
        <f t="shared" si="40"/>
        <v>7</v>
      </c>
      <c r="J49" s="56">
        <f t="shared" si="41"/>
        <v>7</v>
      </c>
      <c r="K49" s="52" t="str">
        <f t="shared" si="42"/>
        <v>=</v>
      </c>
      <c r="L49" s="56">
        <f t="shared" si="43"/>
        <v>7</v>
      </c>
      <c r="M49" s="101" t="str">
        <f t="shared" si="44"/>
        <v/>
      </c>
      <c r="O49" s="50"/>
      <c r="P49" s="93">
        <f t="shared" si="51"/>
        <v>7</v>
      </c>
      <c r="Q49" s="48">
        <f t="shared" si="45"/>
        <v>0.33333333333333331</v>
      </c>
      <c r="R49" s="49">
        <f t="shared" ref="R49:R62" si="52">D49-P49</f>
        <v>7</v>
      </c>
      <c r="S49" s="48">
        <f t="shared" si="47"/>
        <v>0.33333333333333331</v>
      </c>
      <c r="T49" s="49">
        <f t="shared" ref="T49:T62" si="53">E49</f>
        <v>7</v>
      </c>
      <c r="U49" s="48">
        <f t="shared" si="49"/>
        <v>0.33333333333333331</v>
      </c>
      <c r="V49" s="47"/>
    </row>
    <row r="50" spans="2:22" x14ac:dyDescent="0.4">
      <c r="B50" s="57"/>
      <c r="C50" s="53">
        <f t="shared" si="50"/>
        <v>24</v>
      </c>
      <c r="D50" s="56">
        <f t="shared" si="36"/>
        <v>16</v>
      </c>
      <c r="E50" s="56">
        <f t="shared" si="37"/>
        <v>8</v>
      </c>
      <c r="F50" s="55">
        <f t="shared" si="38"/>
        <v>0.66666666666666663</v>
      </c>
      <c r="G50" s="55">
        <f t="shared" si="39"/>
        <v>0.33333333333333331</v>
      </c>
      <c r="H50" s="54"/>
      <c r="I50" s="56">
        <f t="shared" si="40"/>
        <v>8</v>
      </c>
      <c r="J50" s="56">
        <f t="shared" si="41"/>
        <v>8</v>
      </c>
      <c r="K50" s="52" t="str">
        <f t="shared" si="42"/>
        <v>=</v>
      </c>
      <c r="L50" s="56">
        <f t="shared" si="43"/>
        <v>8</v>
      </c>
      <c r="M50" s="101" t="str">
        <f t="shared" si="44"/>
        <v>※補助上限8万円適用</v>
      </c>
      <c r="O50" s="50"/>
      <c r="P50" s="93">
        <f t="shared" si="51"/>
        <v>8</v>
      </c>
      <c r="Q50" s="48">
        <f t="shared" si="45"/>
        <v>0.33333333333333331</v>
      </c>
      <c r="R50" s="49">
        <f t="shared" si="52"/>
        <v>8</v>
      </c>
      <c r="S50" s="48">
        <f t="shared" si="47"/>
        <v>0.33333333333333331</v>
      </c>
      <c r="T50" s="49">
        <f t="shared" si="53"/>
        <v>8</v>
      </c>
      <c r="U50" s="48">
        <f t="shared" si="49"/>
        <v>0.33333333333333331</v>
      </c>
      <c r="V50" s="47"/>
    </row>
    <row r="51" spans="2:22" x14ac:dyDescent="0.4">
      <c r="B51" s="57"/>
      <c r="C51" s="53">
        <f t="shared" si="50"/>
        <v>27</v>
      </c>
      <c r="D51" s="56">
        <f t="shared" si="36"/>
        <v>18</v>
      </c>
      <c r="E51" s="56">
        <f t="shared" si="37"/>
        <v>9</v>
      </c>
      <c r="F51" s="55">
        <f t="shared" si="38"/>
        <v>0.66666666666666663</v>
      </c>
      <c r="G51" s="55">
        <f t="shared" si="39"/>
        <v>0.33333333333333331</v>
      </c>
      <c r="H51" s="54"/>
      <c r="I51" s="56">
        <f t="shared" si="40"/>
        <v>8</v>
      </c>
      <c r="J51" s="56">
        <f t="shared" si="41"/>
        <v>9</v>
      </c>
      <c r="K51" s="52" t="str">
        <f t="shared" si="42"/>
        <v>=</v>
      </c>
      <c r="L51" s="56">
        <f t="shared" si="43"/>
        <v>9</v>
      </c>
      <c r="M51" s="101" t="str">
        <f t="shared" si="44"/>
        <v>※補助上限8万円適用</v>
      </c>
      <c r="O51" s="50"/>
      <c r="P51" s="92">
        <f t="shared" si="51"/>
        <v>8</v>
      </c>
      <c r="Q51" s="58">
        <f t="shared" si="45"/>
        <v>0.29629629629629628</v>
      </c>
      <c r="R51" s="59">
        <f t="shared" si="52"/>
        <v>10</v>
      </c>
      <c r="S51" s="58">
        <f t="shared" si="47"/>
        <v>0.37037037037037035</v>
      </c>
      <c r="T51" s="59">
        <f t="shared" si="53"/>
        <v>9</v>
      </c>
      <c r="U51" s="58">
        <f t="shared" si="49"/>
        <v>0.33333333333333331</v>
      </c>
      <c r="V51" s="47"/>
    </row>
    <row r="52" spans="2:22" x14ac:dyDescent="0.4">
      <c r="B52" s="57"/>
      <c r="C52" s="53">
        <f t="shared" si="50"/>
        <v>30</v>
      </c>
      <c r="D52" s="56">
        <f t="shared" si="36"/>
        <v>20</v>
      </c>
      <c r="E52" s="56">
        <f t="shared" si="37"/>
        <v>10</v>
      </c>
      <c r="F52" s="55">
        <f t="shared" si="38"/>
        <v>0.66666666666666663</v>
      </c>
      <c r="G52" s="55">
        <f t="shared" si="39"/>
        <v>0.33333333333333331</v>
      </c>
      <c r="H52" s="54"/>
      <c r="I52" s="56">
        <f t="shared" si="40"/>
        <v>8</v>
      </c>
      <c r="J52" s="56">
        <f t="shared" si="41"/>
        <v>10</v>
      </c>
      <c r="K52" s="52" t="str">
        <f t="shared" si="42"/>
        <v>=</v>
      </c>
      <c r="L52" s="56">
        <f t="shared" si="43"/>
        <v>10</v>
      </c>
      <c r="M52" s="101" t="str">
        <f t="shared" si="44"/>
        <v>※補助上限8万円適用</v>
      </c>
      <c r="O52" s="50"/>
      <c r="P52" s="93">
        <f t="shared" si="51"/>
        <v>8</v>
      </c>
      <c r="Q52" s="48">
        <f t="shared" si="45"/>
        <v>0.26666666666666666</v>
      </c>
      <c r="R52" s="49">
        <f t="shared" si="52"/>
        <v>12</v>
      </c>
      <c r="S52" s="48">
        <f t="shared" si="47"/>
        <v>0.4</v>
      </c>
      <c r="T52" s="49">
        <f t="shared" si="53"/>
        <v>10</v>
      </c>
      <c r="U52" s="48">
        <f t="shared" si="49"/>
        <v>0.33333333333333331</v>
      </c>
      <c r="V52" s="47"/>
    </row>
    <row r="53" spans="2:22" x14ac:dyDescent="0.4">
      <c r="B53" s="57"/>
      <c r="C53" s="53">
        <f t="shared" si="50"/>
        <v>33</v>
      </c>
      <c r="D53" s="56">
        <f t="shared" si="36"/>
        <v>22</v>
      </c>
      <c r="E53" s="56">
        <f t="shared" si="37"/>
        <v>11</v>
      </c>
      <c r="F53" s="55">
        <f t="shared" si="38"/>
        <v>0.66666666666666663</v>
      </c>
      <c r="G53" s="55">
        <f t="shared" si="39"/>
        <v>0.33333333333333331</v>
      </c>
      <c r="H53" s="54"/>
      <c r="I53" s="56">
        <f t="shared" si="40"/>
        <v>8</v>
      </c>
      <c r="J53" s="56">
        <f t="shared" si="41"/>
        <v>11</v>
      </c>
      <c r="K53" s="52" t="str">
        <f t="shared" si="42"/>
        <v>=</v>
      </c>
      <c r="L53" s="56">
        <f t="shared" si="43"/>
        <v>11</v>
      </c>
      <c r="M53" s="101" t="str">
        <f t="shared" si="44"/>
        <v>※補助上限8万円適用</v>
      </c>
      <c r="O53" s="50"/>
      <c r="P53" s="93">
        <f t="shared" si="51"/>
        <v>8</v>
      </c>
      <c r="Q53" s="48">
        <f t="shared" si="45"/>
        <v>0.24242424242424243</v>
      </c>
      <c r="R53" s="49">
        <f t="shared" si="52"/>
        <v>14</v>
      </c>
      <c r="S53" s="48">
        <f t="shared" si="47"/>
        <v>0.42424242424242425</v>
      </c>
      <c r="T53" s="49">
        <f t="shared" si="53"/>
        <v>11</v>
      </c>
      <c r="U53" s="48">
        <f t="shared" si="49"/>
        <v>0.33333333333333331</v>
      </c>
      <c r="V53" s="47"/>
    </row>
    <row r="54" spans="2:22" x14ac:dyDescent="0.4">
      <c r="B54" s="57"/>
      <c r="C54" s="53">
        <f t="shared" si="50"/>
        <v>36</v>
      </c>
      <c r="D54" s="56">
        <f t="shared" si="36"/>
        <v>24</v>
      </c>
      <c r="E54" s="56">
        <f t="shared" si="37"/>
        <v>12</v>
      </c>
      <c r="F54" s="55">
        <f t="shared" si="38"/>
        <v>0.66666666666666663</v>
      </c>
      <c r="G54" s="55">
        <f t="shared" si="39"/>
        <v>0.33333333333333331</v>
      </c>
      <c r="H54" s="54"/>
      <c r="I54" s="56">
        <f t="shared" si="40"/>
        <v>8</v>
      </c>
      <c r="J54" s="56">
        <f t="shared" si="41"/>
        <v>12</v>
      </c>
      <c r="K54" s="52" t="str">
        <f t="shared" si="42"/>
        <v>=</v>
      </c>
      <c r="L54" s="56">
        <f t="shared" si="43"/>
        <v>12</v>
      </c>
      <c r="M54" s="101" t="str">
        <f t="shared" si="44"/>
        <v>※補助上限8万円適用</v>
      </c>
      <c r="O54" s="50"/>
      <c r="P54" s="93">
        <f t="shared" si="51"/>
        <v>8</v>
      </c>
      <c r="Q54" s="48">
        <f t="shared" si="45"/>
        <v>0.22222222222222221</v>
      </c>
      <c r="R54" s="49">
        <f t="shared" si="52"/>
        <v>16</v>
      </c>
      <c r="S54" s="48">
        <f t="shared" si="47"/>
        <v>0.44444444444444442</v>
      </c>
      <c r="T54" s="49">
        <f t="shared" si="53"/>
        <v>12</v>
      </c>
      <c r="U54" s="48">
        <f t="shared" si="49"/>
        <v>0.33333333333333331</v>
      </c>
      <c r="V54" s="47"/>
    </row>
    <row r="55" spans="2:22" x14ac:dyDescent="0.4">
      <c r="B55" s="57"/>
      <c r="C55" s="53">
        <f t="shared" si="50"/>
        <v>39</v>
      </c>
      <c r="D55" s="56">
        <f t="shared" si="36"/>
        <v>26</v>
      </c>
      <c r="E55" s="56">
        <f t="shared" si="37"/>
        <v>13</v>
      </c>
      <c r="F55" s="55">
        <f t="shared" si="38"/>
        <v>0.66666666666666663</v>
      </c>
      <c r="G55" s="55">
        <f t="shared" si="39"/>
        <v>0.33333333333333331</v>
      </c>
      <c r="H55" s="54"/>
      <c r="I55" s="56">
        <f t="shared" si="40"/>
        <v>8</v>
      </c>
      <c r="J55" s="56">
        <f t="shared" si="41"/>
        <v>13</v>
      </c>
      <c r="K55" s="52" t="str">
        <f t="shared" si="42"/>
        <v>=</v>
      </c>
      <c r="L55" s="56">
        <f t="shared" si="43"/>
        <v>13</v>
      </c>
      <c r="M55" s="101" t="str">
        <f t="shared" si="44"/>
        <v>※補助上限8万円適用</v>
      </c>
      <c r="O55" s="50"/>
      <c r="P55" s="93">
        <f t="shared" si="51"/>
        <v>8</v>
      </c>
      <c r="Q55" s="48">
        <f t="shared" si="45"/>
        <v>0.20512820512820512</v>
      </c>
      <c r="R55" s="49">
        <f t="shared" si="52"/>
        <v>18</v>
      </c>
      <c r="S55" s="48">
        <f t="shared" si="47"/>
        <v>0.46153846153846156</v>
      </c>
      <c r="T55" s="49">
        <f t="shared" si="53"/>
        <v>13</v>
      </c>
      <c r="U55" s="48">
        <f t="shared" si="49"/>
        <v>0.33333333333333331</v>
      </c>
      <c r="V55" s="47"/>
    </row>
    <row r="56" spans="2:22" x14ac:dyDescent="0.4">
      <c r="B56" s="57"/>
      <c r="C56" s="53">
        <f t="shared" si="50"/>
        <v>42</v>
      </c>
      <c r="D56" s="56">
        <f t="shared" si="36"/>
        <v>28</v>
      </c>
      <c r="E56" s="56">
        <f t="shared" si="37"/>
        <v>14</v>
      </c>
      <c r="F56" s="55">
        <f t="shared" si="38"/>
        <v>0.66666666666666663</v>
      </c>
      <c r="G56" s="55">
        <f t="shared" si="39"/>
        <v>0.33333333333333331</v>
      </c>
      <c r="H56" s="54"/>
      <c r="I56" s="56">
        <f t="shared" si="40"/>
        <v>8</v>
      </c>
      <c r="J56" s="56">
        <f t="shared" si="41"/>
        <v>14</v>
      </c>
      <c r="K56" s="52" t="str">
        <f t="shared" si="42"/>
        <v>=</v>
      </c>
      <c r="L56" s="56">
        <f t="shared" si="43"/>
        <v>14</v>
      </c>
      <c r="M56" s="101" t="str">
        <f t="shared" si="44"/>
        <v>※補助上限8万円適用</v>
      </c>
      <c r="O56" s="50"/>
      <c r="P56" s="93">
        <f t="shared" si="51"/>
        <v>8</v>
      </c>
      <c r="Q56" s="48">
        <f t="shared" si="45"/>
        <v>0.19047619047619047</v>
      </c>
      <c r="R56" s="49">
        <f t="shared" si="52"/>
        <v>20</v>
      </c>
      <c r="S56" s="48">
        <f t="shared" si="47"/>
        <v>0.47619047619047616</v>
      </c>
      <c r="T56" s="49">
        <f t="shared" si="53"/>
        <v>14</v>
      </c>
      <c r="U56" s="48">
        <f t="shared" si="49"/>
        <v>0.33333333333333331</v>
      </c>
      <c r="V56" s="47"/>
    </row>
    <row r="57" spans="2:22" x14ac:dyDescent="0.4">
      <c r="B57" s="57"/>
      <c r="C57" s="53">
        <f t="shared" si="50"/>
        <v>45</v>
      </c>
      <c r="D57" s="56">
        <f t="shared" si="36"/>
        <v>30</v>
      </c>
      <c r="E57" s="56">
        <f t="shared" si="37"/>
        <v>15</v>
      </c>
      <c r="F57" s="55">
        <f t="shared" si="38"/>
        <v>0.66666666666666663</v>
      </c>
      <c r="G57" s="55">
        <f t="shared" si="39"/>
        <v>0.33333333333333331</v>
      </c>
      <c r="H57" s="54"/>
      <c r="I57" s="56">
        <f t="shared" si="40"/>
        <v>8</v>
      </c>
      <c r="J57" s="56">
        <f t="shared" si="41"/>
        <v>15</v>
      </c>
      <c r="K57" s="52" t="str">
        <f t="shared" si="42"/>
        <v>=</v>
      </c>
      <c r="L57" s="56">
        <f t="shared" si="43"/>
        <v>15</v>
      </c>
      <c r="M57" s="101" t="str">
        <f t="shared" si="44"/>
        <v>※補助上限8万円適用</v>
      </c>
      <c r="O57" s="50"/>
      <c r="P57" s="93">
        <f t="shared" si="51"/>
        <v>8</v>
      </c>
      <c r="Q57" s="48">
        <f t="shared" si="45"/>
        <v>0.17777777777777778</v>
      </c>
      <c r="R57" s="49">
        <f t="shared" si="52"/>
        <v>22</v>
      </c>
      <c r="S57" s="48">
        <f t="shared" si="47"/>
        <v>0.48888888888888887</v>
      </c>
      <c r="T57" s="49">
        <f t="shared" si="53"/>
        <v>15</v>
      </c>
      <c r="U57" s="48">
        <f t="shared" si="49"/>
        <v>0.33333333333333331</v>
      </c>
      <c r="V57" s="47"/>
    </row>
    <row r="58" spans="2:22" x14ac:dyDescent="0.4">
      <c r="B58" s="57"/>
      <c r="C58" s="53">
        <f t="shared" si="50"/>
        <v>48</v>
      </c>
      <c r="D58" s="56">
        <f t="shared" si="36"/>
        <v>32</v>
      </c>
      <c r="E58" s="56">
        <f t="shared" si="37"/>
        <v>16</v>
      </c>
      <c r="F58" s="55">
        <f t="shared" si="38"/>
        <v>0.66666666666666663</v>
      </c>
      <c r="G58" s="55">
        <f t="shared" si="39"/>
        <v>0.33333333333333331</v>
      </c>
      <c r="H58" s="54"/>
      <c r="I58" s="56">
        <f t="shared" si="40"/>
        <v>8</v>
      </c>
      <c r="J58" s="56">
        <f t="shared" si="41"/>
        <v>16</v>
      </c>
      <c r="K58" s="52" t="str">
        <f t="shared" si="42"/>
        <v>=</v>
      </c>
      <c r="L58" s="56">
        <f t="shared" si="43"/>
        <v>16</v>
      </c>
      <c r="M58" s="101" t="str">
        <f t="shared" si="44"/>
        <v>※補助上限8万円適用</v>
      </c>
      <c r="O58" s="50"/>
      <c r="P58" s="93">
        <f t="shared" si="51"/>
        <v>8</v>
      </c>
      <c r="Q58" s="48">
        <f t="shared" si="45"/>
        <v>0.16666666666666666</v>
      </c>
      <c r="R58" s="49">
        <f t="shared" si="52"/>
        <v>24</v>
      </c>
      <c r="S58" s="48">
        <f t="shared" si="47"/>
        <v>0.5</v>
      </c>
      <c r="T58" s="49">
        <f t="shared" si="53"/>
        <v>16</v>
      </c>
      <c r="U58" s="48">
        <f t="shared" si="49"/>
        <v>0.33333333333333331</v>
      </c>
      <c r="V58" s="47"/>
    </row>
    <row r="59" spans="2:22" x14ac:dyDescent="0.4">
      <c r="B59" s="57"/>
      <c r="C59" s="53">
        <f t="shared" si="50"/>
        <v>51</v>
      </c>
      <c r="D59" s="56">
        <f t="shared" si="36"/>
        <v>34</v>
      </c>
      <c r="E59" s="56">
        <f t="shared" si="37"/>
        <v>17</v>
      </c>
      <c r="F59" s="55">
        <f t="shared" si="38"/>
        <v>0.66666666666666663</v>
      </c>
      <c r="G59" s="55">
        <f t="shared" si="39"/>
        <v>0.33333333333333331</v>
      </c>
      <c r="H59" s="54"/>
      <c r="I59" s="56">
        <f t="shared" si="40"/>
        <v>8</v>
      </c>
      <c r="J59" s="56">
        <f t="shared" si="41"/>
        <v>17</v>
      </c>
      <c r="K59" s="52" t="str">
        <f t="shared" si="42"/>
        <v>=</v>
      </c>
      <c r="L59" s="56">
        <f t="shared" si="43"/>
        <v>17</v>
      </c>
      <c r="M59" s="101" t="str">
        <f t="shared" si="44"/>
        <v>※補助上限8万円適用</v>
      </c>
      <c r="O59" s="50"/>
      <c r="P59" s="93">
        <f t="shared" si="51"/>
        <v>8</v>
      </c>
      <c r="Q59" s="48">
        <f t="shared" si="45"/>
        <v>0.15686274509803921</v>
      </c>
      <c r="R59" s="49">
        <f t="shared" si="52"/>
        <v>26</v>
      </c>
      <c r="S59" s="48">
        <f t="shared" si="47"/>
        <v>0.50980392156862742</v>
      </c>
      <c r="T59" s="49">
        <f t="shared" si="53"/>
        <v>17</v>
      </c>
      <c r="U59" s="48">
        <f t="shared" si="49"/>
        <v>0.33333333333333331</v>
      </c>
      <c r="V59" s="47"/>
    </row>
    <row r="60" spans="2:22" x14ac:dyDescent="0.4">
      <c r="B60" s="57"/>
      <c r="C60" s="53">
        <f t="shared" si="50"/>
        <v>54</v>
      </c>
      <c r="D60" s="56">
        <f t="shared" si="36"/>
        <v>36</v>
      </c>
      <c r="E60" s="56">
        <f t="shared" si="37"/>
        <v>18</v>
      </c>
      <c r="F60" s="55">
        <f t="shared" si="38"/>
        <v>0.66666666666666663</v>
      </c>
      <c r="G60" s="55">
        <f t="shared" si="39"/>
        <v>0.33333333333333331</v>
      </c>
      <c r="H60" s="54"/>
      <c r="I60" s="56">
        <f t="shared" si="40"/>
        <v>8</v>
      </c>
      <c r="J60" s="56">
        <f t="shared" si="41"/>
        <v>18</v>
      </c>
      <c r="K60" s="52" t="str">
        <f t="shared" si="42"/>
        <v>=</v>
      </c>
      <c r="L60" s="56">
        <f t="shared" si="43"/>
        <v>18</v>
      </c>
      <c r="M60" s="101" t="str">
        <f t="shared" si="44"/>
        <v>※補助上限8万円適用</v>
      </c>
      <c r="O60" s="50"/>
      <c r="P60" s="93">
        <f t="shared" si="51"/>
        <v>8</v>
      </c>
      <c r="Q60" s="48">
        <f t="shared" si="45"/>
        <v>0.14814814814814814</v>
      </c>
      <c r="R60" s="49">
        <f t="shared" si="52"/>
        <v>28</v>
      </c>
      <c r="S60" s="48">
        <f t="shared" si="47"/>
        <v>0.51851851851851849</v>
      </c>
      <c r="T60" s="49">
        <f t="shared" si="53"/>
        <v>18</v>
      </c>
      <c r="U60" s="48">
        <f t="shared" si="49"/>
        <v>0.33333333333333331</v>
      </c>
      <c r="V60" s="47"/>
    </row>
    <row r="61" spans="2:22" x14ac:dyDescent="0.4">
      <c r="B61" s="57"/>
      <c r="C61" s="53">
        <f t="shared" si="50"/>
        <v>57</v>
      </c>
      <c r="D61" s="56">
        <f t="shared" si="36"/>
        <v>38</v>
      </c>
      <c r="E61" s="56">
        <f t="shared" si="37"/>
        <v>19</v>
      </c>
      <c r="F61" s="55">
        <f t="shared" si="38"/>
        <v>0.66666666666666663</v>
      </c>
      <c r="G61" s="55">
        <f t="shared" si="39"/>
        <v>0.33333333333333331</v>
      </c>
      <c r="H61" s="54"/>
      <c r="I61" s="56">
        <f t="shared" si="40"/>
        <v>8</v>
      </c>
      <c r="J61" s="56">
        <f t="shared" si="41"/>
        <v>19</v>
      </c>
      <c r="K61" s="52" t="str">
        <f t="shared" si="42"/>
        <v>=</v>
      </c>
      <c r="L61" s="56">
        <f t="shared" si="43"/>
        <v>19</v>
      </c>
      <c r="M61" s="101" t="str">
        <f t="shared" si="44"/>
        <v>※補助上限8万円適用</v>
      </c>
      <c r="O61" s="50"/>
      <c r="P61" s="93">
        <f t="shared" si="51"/>
        <v>8</v>
      </c>
      <c r="Q61" s="48">
        <f t="shared" si="45"/>
        <v>0.14035087719298245</v>
      </c>
      <c r="R61" s="49">
        <f t="shared" si="52"/>
        <v>30</v>
      </c>
      <c r="S61" s="48">
        <f t="shared" si="47"/>
        <v>0.52631578947368418</v>
      </c>
      <c r="T61" s="49">
        <f t="shared" si="53"/>
        <v>19</v>
      </c>
      <c r="U61" s="48">
        <f t="shared" si="49"/>
        <v>0.33333333333333331</v>
      </c>
      <c r="V61" s="47"/>
    </row>
    <row r="62" spans="2:22" x14ac:dyDescent="0.4">
      <c r="B62" s="57"/>
      <c r="C62" s="53">
        <f t="shared" si="50"/>
        <v>60</v>
      </c>
      <c r="D62" s="56">
        <f t="shared" si="36"/>
        <v>40</v>
      </c>
      <c r="E62" s="56">
        <f t="shared" si="37"/>
        <v>20</v>
      </c>
      <c r="F62" s="55">
        <f t="shared" si="38"/>
        <v>0.66666666666666663</v>
      </c>
      <c r="G62" s="55">
        <f t="shared" si="39"/>
        <v>0.33333333333333331</v>
      </c>
      <c r="H62" s="54"/>
      <c r="I62" s="56">
        <f t="shared" si="40"/>
        <v>8</v>
      </c>
      <c r="J62" s="56">
        <f t="shared" si="41"/>
        <v>20</v>
      </c>
      <c r="K62" s="52" t="str">
        <f t="shared" si="42"/>
        <v>=</v>
      </c>
      <c r="L62" s="56">
        <f t="shared" si="43"/>
        <v>20</v>
      </c>
      <c r="M62" s="101" t="str">
        <f t="shared" si="44"/>
        <v>※補助上限8万円適用</v>
      </c>
      <c r="O62" s="50"/>
      <c r="P62" s="93">
        <f t="shared" si="51"/>
        <v>8</v>
      </c>
      <c r="Q62" s="48">
        <f t="shared" si="45"/>
        <v>0.13333333333333333</v>
      </c>
      <c r="R62" s="49">
        <f t="shared" si="52"/>
        <v>32</v>
      </c>
      <c r="S62" s="48">
        <f t="shared" si="47"/>
        <v>0.53333333333333333</v>
      </c>
      <c r="T62" s="49">
        <f t="shared" si="53"/>
        <v>20</v>
      </c>
      <c r="U62" s="48">
        <f t="shared" si="49"/>
        <v>0.33333333333333331</v>
      </c>
      <c r="V62" s="47"/>
    </row>
    <row r="63" spans="2:22" ht="19.5" thickBot="1" x14ac:dyDescent="0.45">
      <c r="B63" s="46"/>
      <c r="C63" s="45"/>
      <c r="D63" s="45"/>
      <c r="E63" s="45"/>
      <c r="F63" s="45"/>
      <c r="G63" s="45"/>
      <c r="H63" s="45"/>
      <c r="I63" s="45"/>
      <c r="J63" s="45"/>
      <c r="K63" s="45"/>
      <c r="L63" s="45"/>
      <c r="M63" s="102"/>
      <c r="O63" s="44"/>
      <c r="P63" s="95"/>
      <c r="Q63" s="43"/>
      <c r="R63" s="43"/>
      <c r="S63" s="43"/>
      <c r="T63" s="43"/>
      <c r="U63" s="43"/>
      <c r="V63" s="42"/>
    </row>
    <row r="64" spans="2:22" ht="20.25" thickTop="1" thickBot="1" x14ac:dyDescent="0.45"/>
    <row r="65" spans="2:22" ht="19.5" thickTop="1" x14ac:dyDescent="0.4">
      <c r="B65" s="72" t="s">
        <v>53</v>
      </c>
      <c r="C65" s="68"/>
      <c r="D65" s="68"/>
      <c r="E65" s="68"/>
      <c r="F65" s="68"/>
      <c r="G65" s="68"/>
      <c r="H65" s="68"/>
      <c r="I65" s="68"/>
      <c r="J65" s="68"/>
      <c r="K65" s="68"/>
      <c r="L65" s="68"/>
      <c r="M65" s="64"/>
      <c r="O65" s="71"/>
      <c r="P65" s="89"/>
      <c r="Q65" s="70"/>
      <c r="R65" s="70"/>
      <c r="S65" s="70"/>
      <c r="T65" s="70"/>
      <c r="U65" s="70"/>
      <c r="V65" s="69"/>
    </row>
    <row r="66" spans="2:22" ht="18.75" customHeight="1" x14ac:dyDescent="0.4">
      <c r="B66" s="57"/>
      <c r="C66" s="78" t="s">
        <v>51</v>
      </c>
      <c r="D66" s="68"/>
      <c r="E66" s="64"/>
      <c r="F66" s="80" t="s">
        <v>50</v>
      </c>
      <c r="G66" s="80"/>
      <c r="H66" s="51"/>
      <c r="I66" s="76" t="s">
        <v>49</v>
      </c>
      <c r="J66" s="67"/>
      <c r="K66" s="67"/>
      <c r="L66" s="66"/>
      <c r="M66" s="101"/>
      <c r="O66" s="50"/>
      <c r="P66" s="90" t="s">
        <v>48</v>
      </c>
      <c r="Q66" s="65"/>
      <c r="R66" s="96" t="s">
        <v>46</v>
      </c>
      <c r="S66" s="98"/>
      <c r="T66" s="99" t="s">
        <v>58</v>
      </c>
      <c r="U66" s="64"/>
      <c r="V66" s="47"/>
    </row>
    <row r="67" spans="2:22" ht="37.5" x14ac:dyDescent="0.4">
      <c r="B67" s="57"/>
      <c r="C67" s="79"/>
      <c r="D67" s="63" t="s">
        <v>47</v>
      </c>
      <c r="E67" s="63" t="s">
        <v>59</v>
      </c>
      <c r="F67" s="62" t="s">
        <v>46</v>
      </c>
      <c r="G67" s="61" t="s">
        <v>60</v>
      </c>
      <c r="H67" s="51"/>
      <c r="I67" s="77"/>
      <c r="J67" s="60" t="s">
        <v>45</v>
      </c>
      <c r="K67" s="51"/>
      <c r="L67" s="60" t="s">
        <v>44</v>
      </c>
      <c r="M67" s="101"/>
      <c r="O67" s="50"/>
      <c r="P67" s="91"/>
      <c r="Q67" s="100" t="s">
        <v>43</v>
      </c>
      <c r="R67" s="97"/>
      <c r="S67" s="100" t="s">
        <v>43</v>
      </c>
      <c r="T67" s="75"/>
      <c r="U67" s="100" t="s">
        <v>43</v>
      </c>
      <c r="V67" s="47"/>
    </row>
    <row r="68" spans="2:22" x14ac:dyDescent="0.4">
      <c r="B68" s="57"/>
      <c r="C68" s="53">
        <v>15</v>
      </c>
      <c r="D68" s="56">
        <f t="shared" ref="D68:D83" si="54">C68*3/4</f>
        <v>11.25</v>
      </c>
      <c r="E68" s="56">
        <f t="shared" ref="E68:E83" si="55">C68-D68</f>
        <v>3.75</v>
      </c>
      <c r="F68" s="55">
        <f t="shared" ref="F68:F83" si="56">D68/C68</f>
        <v>0.75</v>
      </c>
      <c r="G68" s="55">
        <f t="shared" ref="G68:G83" si="57">E68/C68</f>
        <v>0.25</v>
      </c>
      <c r="H68" s="54"/>
      <c r="I68" s="56">
        <f t="shared" ref="I68:I83" si="58">IF(IF(J68&lt;L68,J68,L68)&gt;8,8,IF(J68&lt;L68,J68,L68))</f>
        <v>5</v>
      </c>
      <c r="J68" s="56">
        <f t="shared" ref="J68:J83" si="59">C68/3</f>
        <v>5</v>
      </c>
      <c r="K68" s="52" t="str">
        <f t="shared" ref="K68:K83" si="60">IF(J68&lt;L68,"&lt;",IF(J68=L68,"=","&gt;"))</f>
        <v>&lt;</v>
      </c>
      <c r="L68" s="56">
        <f t="shared" ref="L68:L83" si="61">D68/2</f>
        <v>5.625</v>
      </c>
      <c r="M68" s="101" t="str">
        <f t="shared" ref="M68:M83" si="62">IF(I68=8,"※補助上限8万円適用","")</f>
        <v/>
      </c>
      <c r="O68" s="50"/>
      <c r="P68" s="93">
        <f>I68</f>
        <v>5</v>
      </c>
      <c r="Q68" s="48">
        <f t="shared" ref="Q68:Q83" si="63">P68/C68</f>
        <v>0.33333333333333331</v>
      </c>
      <c r="R68" s="49">
        <f t="shared" ref="R68:R83" si="64">D68-P68</f>
        <v>6.25</v>
      </c>
      <c r="S68" s="48">
        <f t="shared" ref="S68:S83" si="65">R68/C68</f>
        <v>0.41666666666666669</v>
      </c>
      <c r="T68" s="49">
        <f t="shared" ref="T68:T83" si="66">E68</f>
        <v>3.75</v>
      </c>
      <c r="U68" s="48">
        <f t="shared" ref="U68:U83" si="67">T68/C68</f>
        <v>0.25</v>
      </c>
      <c r="V68" s="47"/>
    </row>
    <row r="69" spans="2:22" x14ac:dyDescent="0.4">
      <c r="B69" s="57"/>
      <c r="C69" s="53">
        <f t="shared" ref="C69:C83" si="68">C68+3</f>
        <v>18</v>
      </c>
      <c r="D69" s="56">
        <f t="shared" si="54"/>
        <v>13.5</v>
      </c>
      <c r="E69" s="56">
        <f t="shared" si="55"/>
        <v>4.5</v>
      </c>
      <c r="F69" s="55">
        <f t="shared" si="56"/>
        <v>0.75</v>
      </c>
      <c r="G69" s="55">
        <f t="shared" si="57"/>
        <v>0.25</v>
      </c>
      <c r="H69" s="54"/>
      <c r="I69" s="56">
        <f t="shared" si="58"/>
        <v>6</v>
      </c>
      <c r="J69" s="56">
        <f t="shared" si="59"/>
        <v>6</v>
      </c>
      <c r="K69" s="52" t="str">
        <f t="shared" si="60"/>
        <v>&lt;</v>
      </c>
      <c r="L69" s="56">
        <f t="shared" si="61"/>
        <v>6.75</v>
      </c>
      <c r="M69" s="101" t="str">
        <f t="shared" si="62"/>
        <v/>
      </c>
      <c r="O69" s="50"/>
      <c r="P69" s="93">
        <f t="shared" ref="P68:P83" si="69">I69</f>
        <v>6</v>
      </c>
      <c r="Q69" s="48">
        <f t="shared" si="63"/>
        <v>0.33333333333333331</v>
      </c>
      <c r="R69" s="49">
        <f>D69-P69</f>
        <v>7.5</v>
      </c>
      <c r="S69" s="48">
        <f t="shared" si="65"/>
        <v>0.41666666666666669</v>
      </c>
      <c r="T69" s="49">
        <f>E69</f>
        <v>4.5</v>
      </c>
      <c r="U69" s="48">
        <f t="shared" si="67"/>
        <v>0.25</v>
      </c>
      <c r="V69" s="47"/>
    </row>
    <row r="70" spans="2:22" x14ac:dyDescent="0.4">
      <c r="B70" s="57"/>
      <c r="C70" s="53">
        <f t="shared" si="68"/>
        <v>21</v>
      </c>
      <c r="D70" s="56">
        <f t="shared" si="54"/>
        <v>15.75</v>
      </c>
      <c r="E70" s="56">
        <f t="shared" si="55"/>
        <v>5.25</v>
      </c>
      <c r="F70" s="55">
        <f t="shared" si="56"/>
        <v>0.75</v>
      </c>
      <c r="G70" s="55">
        <f t="shared" si="57"/>
        <v>0.25</v>
      </c>
      <c r="H70" s="54"/>
      <c r="I70" s="56">
        <f t="shared" si="58"/>
        <v>7</v>
      </c>
      <c r="J70" s="56">
        <f t="shared" si="59"/>
        <v>7</v>
      </c>
      <c r="K70" s="52" t="str">
        <f t="shared" si="60"/>
        <v>&lt;</v>
      </c>
      <c r="L70" s="56">
        <f t="shared" si="61"/>
        <v>7.875</v>
      </c>
      <c r="M70" s="101" t="str">
        <f t="shared" si="62"/>
        <v/>
      </c>
      <c r="O70" s="50"/>
      <c r="P70" s="93">
        <f t="shared" si="69"/>
        <v>7</v>
      </c>
      <c r="Q70" s="48">
        <f t="shared" si="63"/>
        <v>0.33333333333333331</v>
      </c>
      <c r="R70" s="49">
        <f t="shared" si="64"/>
        <v>8.75</v>
      </c>
      <c r="S70" s="48">
        <f t="shared" si="65"/>
        <v>0.41666666666666669</v>
      </c>
      <c r="T70" s="49">
        <f t="shared" si="66"/>
        <v>5.25</v>
      </c>
      <c r="U70" s="48">
        <f t="shared" si="67"/>
        <v>0.25</v>
      </c>
      <c r="V70" s="47"/>
    </row>
    <row r="71" spans="2:22" x14ac:dyDescent="0.4">
      <c r="B71" s="57"/>
      <c r="C71" s="53">
        <f t="shared" si="68"/>
        <v>24</v>
      </c>
      <c r="D71" s="56">
        <f t="shared" si="54"/>
        <v>18</v>
      </c>
      <c r="E71" s="56">
        <f t="shared" si="55"/>
        <v>6</v>
      </c>
      <c r="F71" s="55">
        <f t="shared" si="56"/>
        <v>0.75</v>
      </c>
      <c r="G71" s="55">
        <f t="shared" si="57"/>
        <v>0.25</v>
      </c>
      <c r="H71" s="54"/>
      <c r="I71" s="56">
        <f t="shared" si="58"/>
        <v>8</v>
      </c>
      <c r="J71" s="56">
        <f t="shared" si="59"/>
        <v>8</v>
      </c>
      <c r="K71" s="52" t="str">
        <f t="shared" si="60"/>
        <v>&lt;</v>
      </c>
      <c r="L71" s="56">
        <f t="shared" si="61"/>
        <v>9</v>
      </c>
      <c r="M71" s="101" t="str">
        <f t="shared" si="62"/>
        <v>※補助上限8万円適用</v>
      </c>
      <c r="O71" s="50"/>
      <c r="P71" s="93">
        <f t="shared" si="69"/>
        <v>8</v>
      </c>
      <c r="Q71" s="48">
        <f t="shared" si="63"/>
        <v>0.33333333333333331</v>
      </c>
      <c r="R71" s="49">
        <f t="shared" si="64"/>
        <v>10</v>
      </c>
      <c r="S71" s="48">
        <f t="shared" si="65"/>
        <v>0.41666666666666669</v>
      </c>
      <c r="T71" s="49">
        <f t="shared" si="66"/>
        <v>6</v>
      </c>
      <c r="U71" s="48">
        <f t="shared" si="67"/>
        <v>0.25</v>
      </c>
      <c r="V71" s="47"/>
    </row>
    <row r="72" spans="2:22" x14ac:dyDescent="0.4">
      <c r="B72" s="57"/>
      <c r="C72" s="53">
        <f t="shared" si="68"/>
        <v>27</v>
      </c>
      <c r="D72" s="56">
        <f t="shared" si="54"/>
        <v>20.25</v>
      </c>
      <c r="E72" s="56">
        <f t="shared" si="55"/>
        <v>6.75</v>
      </c>
      <c r="F72" s="55">
        <f t="shared" si="56"/>
        <v>0.75</v>
      </c>
      <c r="G72" s="55">
        <f t="shared" si="57"/>
        <v>0.25</v>
      </c>
      <c r="H72" s="54"/>
      <c r="I72" s="56">
        <f t="shared" si="58"/>
        <v>8</v>
      </c>
      <c r="J72" s="56">
        <f t="shared" si="59"/>
        <v>9</v>
      </c>
      <c r="K72" s="52" t="str">
        <f t="shared" si="60"/>
        <v>&lt;</v>
      </c>
      <c r="L72" s="56">
        <f t="shared" si="61"/>
        <v>10.125</v>
      </c>
      <c r="M72" s="101" t="str">
        <f t="shared" si="62"/>
        <v>※補助上限8万円適用</v>
      </c>
      <c r="O72" s="50"/>
      <c r="P72" s="92">
        <f t="shared" si="69"/>
        <v>8</v>
      </c>
      <c r="Q72" s="58">
        <f t="shared" si="63"/>
        <v>0.29629629629629628</v>
      </c>
      <c r="R72" s="59">
        <f t="shared" si="64"/>
        <v>12.25</v>
      </c>
      <c r="S72" s="58">
        <f t="shared" si="65"/>
        <v>0.45370370370370372</v>
      </c>
      <c r="T72" s="59">
        <f t="shared" si="66"/>
        <v>6.75</v>
      </c>
      <c r="U72" s="58">
        <f t="shared" si="67"/>
        <v>0.25</v>
      </c>
      <c r="V72" s="47"/>
    </row>
    <row r="73" spans="2:22" x14ac:dyDescent="0.4">
      <c r="B73" s="57"/>
      <c r="C73" s="53">
        <f t="shared" si="68"/>
        <v>30</v>
      </c>
      <c r="D73" s="56">
        <f t="shared" si="54"/>
        <v>22.5</v>
      </c>
      <c r="E73" s="56">
        <f t="shared" si="55"/>
        <v>7.5</v>
      </c>
      <c r="F73" s="55">
        <f t="shared" si="56"/>
        <v>0.75</v>
      </c>
      <c r="G73" s="55">
        <f t="shared" si="57"/>
        <v>0.25</v>
      </c>
      <c r="H73" s="54"/>
      <c r="I73" s="56">
        <f t="shared" si="58"/>
        <v>8</v>
      </c>
      <c r="J73" s="56">
        <f t="shared" si="59"/>
        <v>10</v>
      </c>
      <c r="K73" s="52" t="str">
        <f t="shared" si="60"/>
        <v>&lt;</v>
      </c>
      <c r="L73" s="56">
        <f t="shared" si="61"/>
        <v>11.25</v>
      </c>
      <c r="M73" s="101" t="str">
        <f t="shared" si="62"/>
        <v>※補助上限8万円適用</v>
      </c>
      <c r="O73" s="50"/>
      <c r="P73" s="93">
        <f t="shared" si="69"/>
        <v>8</v>
      </c>
      <c r="Q73" s="48">
        <f t="shared" si="63"/>
        <v>0.26666666666666666</v>
      </c>
      <c r="R73" s="49">
        <f t="shared" si="64"/>
        <v>14.5</v>
      </c>
      <c r="S73" s="48">
        <f t="shared" si="65"/>
        <v>0.48333333333333334</v>
      </c>
      <c r="T73" s="49">
        <f t="shared" si="66"/>
        <v>7.5</v>
      </c>
      <c r="U73" s="48">
        <f t="shared" si="67"/>
        <v>0.25</v>
      </c>
      <c r="V73" s="47"/>
    </row>
    <row r="74" spans="2:22" x14ac:dyDescent="0.4">
      <c r="B74" s="57"/>
      <c r="C74" s="53">
        <f t="shared" si="68"/>
        <v>33</v>
      </c>
      <c r="D74" s="56">
        <f t="shared" si="54"/>
        <v>24.75</v>
      </c>
      <c r="E74" s="56">
        <f t="shared" si="55"/>
        <v>8.25</v>
      </c>
      <c r="F74" s="55">
        <f t="shared" si="56"/>
        <v>0.75</v>
      </c>
      <c r="G74" s="55">
        <f t="shared" si="57"/>
        <v>0.25</v>
      </c>
      <c r="H74" s="54"/>
      <c r="I74" s="56">
        <f t="shared" si="58"/>
        <v>8</v>
      </c>
      <c r="J74" s="56">
        <f t="shared" si="59"/>
        <v>11</v>
      </c>
      <c r="K74" s="52" t="str">
        <f t="shared" si="60"/>
        <v>&lt;</v>
      </c>
      <c r="L74" s="56">
        <f t="shared" si="61"/>
        <v>12.375</v>
      </c>
      <c r="M74" s="101" t="str">
        <f t="shared" si="62"/>
        <v>※補助上限8万円適用</v>
      </c>
      <c r="O74" s="50"/>
      <c r="P74" s="93">
        <f t="shared" si="69"/>
        <v>8</v>
      </c>
      <c r="Q74" s="48">
        <f t="shared" si="63"/>
        <v>0.24242424242424243</v>
      </c>
      <c r="R74" s="49">
        <f t="shared" si="64"/>
        <v>16.75</v>
      </c>
      <c r="S74" s="48">
        <f t="shared" si="65"/>
        <v>0.50757575757575757</v>
      </c>
      <c r="T74" s="49">
        <f t="shared" si="66"/>
        <v>8.25</v>
      </c>
      <c r="U74" s="48">
        <f t="shared" si="67"/>
        <v>0.25</v>
      </c>
      <c r="V74" s="47"/>
    </row>
    <row r="75" spans="2:22" x14ac:dyDescent="0.4">
      <c r="B75" s="57"/>
      <c r="C75" s="53">
        <f t="shared" si="68"/>
        <v>36</v>
      </c>
      <c r="D75" s="56">
        <f t="shared" si="54"/>
        <v>27</v>
      </c>
      <c r="E75" s="56">
        <f t="shared" si="55"/>
        <v>9</v>
      </c>
      <c r="F75" s="55">
        <f t="shared" si="56"/>
        <v>0.75</v>
      </c>
      <c r="G75" s="55">
        <f t="shared" si="57"/>
        <v>0.25</v>
      </c>
      <c r="H75" s="54"/>
      <c r="I75" s="56">
        <f t="shared" si="58"/>
        <v>8</v>
      </c>
      <c r="J75" s="56">
        <f t="shared" si="59"/>
        <v>12</v>
      </c>
      <c r="K75" s="52" t="str">
        <f t="shared" si="60"/>
        <v>&lt;</v>
      </c>
      <c r="L75" s="56">
        <f t="shared" si="61"/>
        <v>13.5</v>
      </c>
      <c r="M75" s="101" t="str">
        <f t="shared" si="62"/>
        <v>※補助上限8万円適用</v>
      </c>
      <c r="O75" s="50"/>
      <c r="P75" s="93">
        <f t="shared" si="69"/>
        <v>8</v>
      </c>
      <c r="Q75" s="48">
        <f t="shared" si="63"/>
        <v>0.22222222222222221</v>
      </c>
      <c r="R75" s="49">
        <f t="shared" si="64"/>
        <v>19</v>
      </c>
      <c r="S75" s="48">
        <f t="shared" si="65"/>
        <v>0.52777777777777779</v>
      </c>
      <c r="T75" s="49">
        <f t="shared" si="66"/>
        <v>9</v>
      </c>
      <c r="U75" s="48">
        <f t="shared" si="67"/>
        <v>0.25</v>
      </c>
      <c r="V75" s="47"/>
    </row>
    <row r="76" spans="2:22" x14ac:dyDescent="0.4">
      <c r="B76" s="57"/>
      <c r="C76" s="53">
        <f t="shared" si="68"/>
        <v>39</v>
      </c>
      <c r="D76" s="56">
        <f t="shared" si="54"/>
        <v>29.25</v>
      </c>
      <c r="E76" s="56">
        <f t="shared" si="55"/>
        <v>9.75</v>
      </c>
      <c r="F76" s="55">
        <f t="shared" si="56"/>
        <v>0.75</v>
      </c>
      <c r="G76" s="55">
        <f t="shared" si="57"/>
        <v>0.25</v>
      </c>
      <c r="H76" s="54"/>
      <c r="I76" s="56">
        <f t="shared" si="58"/>
        <v>8</v>
      </c>
      <c r="J76" s="56">
        <f t="shared" si="59"/>
        <v>13</v>
      </c>
      <c r="K76" s="52" t="str">
        <f t="shared" si="60"/>
        <v>&lt;</v>
      </c>
      <c r="L76" s="56">
        <f t="shared" si="61"/>
        <v>14.625</v>
      </c>
      <c r="M76" s="101" t="str">
        <f t="shared" si="62"/>
        <v>※補助上限8万円適用</v>
      </c>
      <c r="O76" s="50"/>
      <c r="P76" s="93">
        <f t="shared" si="69"/>
        <v>8</v>
      </c>
      <c r="Q76" s="48">
        <f t="shared" si="63"/>
        <v>0.20512820512820512</v>
      </c>
      <c r="R76" s="49">
        <f t="shared" si="64"/>
        <v>21.25</v>
      </c>
      <c r="S76" s="48">
        <f t="shared" si="65"/>
        <v>0.54487179487179482</v>
      </c>
      <c r="T76" s="49">
        <f t="shared" si="66"/>
        <v>9.75</v>
      </c>
      <c r="U76" s="48">
        <f t="shared" si="67"/>
        <v>0.25</v>
      </c>
      <c r="V76" s="47"/>
    </row>
    <row r="77" spans="2:22" x14ac:dyDescent="0.4">
      <c r="B77" s="57"/>
      <c r="C77" s="53">
        <f t="shared" si="68"/>
        <v>42</v>
      </c>
      <c r="D77" s="56">
        <f t="shared" si="54"/>
        <v>31.5</v>
      </c>
      <c r="E77" s="56">
        <f t="shared" si="55"/>
        <v>10.5</v>
      </c>
      <c r="F77" s="55">
        <f t="shared" si="56"/>
        <v>0.75</v>
      </c>
      <c r="G77" s="55">
        <f t="shared" si="57"/>
        <v>0.25</v>
      </c>
      <c r="H77" s="54"/>
      <c r="I77" s="56">
        <f t="shared" si="58"/>
        <v>8</v>
      </c>
      <c r="J77" s="56">
        <f t="shared" si="59"/>
        <v>14</v>
      </c>
      <c r="K77" s="52" t="str">
        <f t="shared" si="60"/>
        <v>&lt;</v>
      </c>
      <c r="L77" s="56">
        <f t="shared" si="61"/>
        <v>15.75</v>
      </c>
      <c r="M77" s="101" t="str">
        <f t="shared" si="62"/>
        <v>※補助上限8万円適用</v>
      </c>
      <c r="O77" s="50"/>
      <c r="P77" s="93">
        <f t="shared" si="69"/>
        <v>8</v>
      </c>
      <c r="Q77" s="48">
        <f t="shared" si="63"/>
        <v>0.19047619047619047</v>
      </c>
      <c r="R77" s="49">
        <f t="shared" si="64"/>
        <v>23.5</v>
      </c>
      <c r="S77" s="48">
        <f t="shared" si="65"/>
        <v>0.55952380952380953</v>
      </c>
      <c r="T77" s="49">
        <f t="shared" si="66"/>
        <v>10.5</v>
      </c>
      <c r="U77" s="48">
        <f t="shared" si="67"/>
        <v>0.25</v>
      </c>
      <c r="V77" s="47"/>
    </row>
    <row r="78" spans="2:22" x14ac:dyDescent="0.4">
      <c r="B78" s="57"/>
      <c r="C78" s="53">
        <f t="shared" si="68"/>
        <v>45</v>
      </c>
      <c r="D78" s="56">
        <f t="shared" si="54"/>
        <v>33.75</v>
      </c>
      <c r="E78" s="56">
        <f t="shared" si="55"/>
        <v>11.25</v>
      </c>
      <c r="F78" s="55">
        <f t="shared" si="56"/>
        <v>0.75</v>
      </c>
      <c r="G78" s="55">
        <f t="shared" si="57"/>
        <v>0.25</v>
      </c>
      <c r="H78" s="54"/>
      <c r="I78" s="56">
        <f t="shared" si="58"/>
        <v>8</v>
      </c>
      <c r="J78" s="56">
        <f t="shared" si="59"/>
        <v>15</v>
      </c>
      <c r="K78" s="52" t="str">
        <f t="shared" si="60"/>
        <v>&lt;</v>
      </c>
      <c r="L78" s="56">
        <f t="shared" si="61"/>
        <v>16.875</v>
      </c>
      <c r="M78" s="101" t="str">
        <f t="shared" si="62"/>
        <v>※補助上限8万円適用</v>
      </c>
      <c r="O78" s="50"/>
      <c r="P78" s="93">
        <f t="shared" si="69"/>
        <v>8</v>
      </c>
      <c r="Q78" s="48">
        <f t="shared" si="63"/>
        <v>0.17777777777777778</v>
      </c>
      <c r="R78" s="49">
        <f t="shared" si="64"/>
        <v>25.75</v>
      </c>
      <c r="S78" s="48">
        <f t="shared" si="65"/>
        <v>0.57222222222222219</v>
      </c>
      <c r="T78" s="49">
        <f t="shared" si="66"/>
        <v>11.25</v>
      </c>
      <c r="U78" s="48">
        <f t="shared" si="67"/>
        <v>0.25</v>
      </c>
      <c r="V78" s="47"/>
    </row>
    <row r="79" spans="2:22" x14ac:dyDescent="0.4">
      <c r="B79" s="57"/>
      <c r="C79" s="53">
        <f t="shared" si="68"/>
        <v>48</v>
      </c>
      <c r="D79" s="56">
        <f t="shared" si="54"/>
        <v>36</v>
      </c>
      <c r="E79" s="56">
        <f t="shared" si="55"/>
        <v>12</v>
      </c>
      <c r="F79" s="55">
        <f t="shared" si="56"/>
        <v>0.75</v>
      </c>
      <c r="G79" s="55">
        <f t="shared" si="57"/>
        <v>0.25</v>
      </c>
      <c r="H79" s="54"/>
      <c r="I79" s="56">
        <f t="shared" si="58"/>
        <v>8</v>
      </c>
      <c r="J79" s="56">
        <f t="shared" si="59"/>
        <v>16</v>
      </c>
      <c r="K79" s="52" t="str">
        <f t="shared" si="60"/>
        <v>&lt;</v>
      </c>
      <c r="L79" s="56">
        <f t="shared" si="61"/>
        <v>18</v>
      </c>
      <c r="M79" s="101" t="str">
        <f t="shared" si="62"/>
        <v>※補助上限8万円適用</v>
      </c>
      <c r="O79" s="50"/>
      <c r="P79" s="93">
        <f t="shared" si="69"/>
        <v>8</v>
      </c>
      <c r="Q79" s="48">
        <f t="shared" si="63"/>
        <v>0.16666666666666666</v>
      </c>
      <c r="R79" s="49">
        <f t="shared" si="64"/>
        <v>28</v>
      </c>
      <c r="S79" s="48">
        <f t="shared" si="65"/>
        <v>0.58333333333333337</v>
      </c>
      <c r="T79" s="49">
        <f t="shared" si="66"/>
        <v>12</v>
      </c>
      <c r="U79" s="48">
        <f t="shared" si="67"/>
        <v>0.25</v>
      </c>
      <c r="V79" s="47"/>
    </row>
    <row r="80" spans="2:22" x14ac:dyDescent="0.4">
      <c r="B80" s="57"/>
      <c r="C80" s="53">
        <f t="shared" si="68"/>
        <v>51</v>
      </c>
      <c r="D80" s="56">
        <f t="shared" si="54"/>
        <v>38.25</v>
      </c>
      <c r="E80" s="56">
        <f t="shared" si="55"/>
        <v>12.75</v>
      </c>
      <c r="F80" s="55">
        <f t="shared" si="56"/>
        <v>0.75</v>
      </c>
      <c r="G80" s="55">
        <f t="shared" si="57"/>
        <v>0.25</v>
      </c>
      <c r="H80" s="54"/>
      <c r="I80" s="56">
        <f t="shared" si="58"/>
        <v>8</v>
      </c>
      <c r="J80" s="56">
        <f t="shared" si="59"/>
        <v>17</v>
      </c>
      <c r="K80" s="52" t="str">
        <f t="shared" si="60"/>
        <v>&lt;</v>
      </c>
      <c r="L80" s="56">
        <f t="shared" si="61"/>
        <v>19.125</v>
      </c>
      <c r="M80" s="101" t="str">
        <f t="shared" si="62"/>
        <v>※補助上限8万円適用</v>
      </c>
      <c r="O80" s="50"/>
      <c r="P80" s="93">
        <f t="shared" si="69"/>
        <v>8</v>
      </c>
      <c r="Q80" s="48">
        <f t="shared" si="63"/>
        <v>0.15686274509803921</v>
      </c>
      <c r="R80" s="49">
        <f t="shared" si="64"/>
        <v>30.25</v>
      </c>
      <c r="S80" s="48">
        <f t="shared" si="65"/>
        <v>0.59313725490196079</v>
      </c>
      <c r="T80" s="49">
        <f t="shared" si="66"/>
        <v>12.75</v>
      </c>
      <c r="U80" s="48">
        <f t="shared" si="67"/>
        <v>0.25</v>
      </c>
      <c r="V80" s="47"/>
    </row>
    <row r="81" spans="2:22" x14ac:dyDescent="0.4">
      <c r="B81" s="57"/>
      <c r="C81" s="53">
        <f t="shared" si="68"/>
        <v>54</v>
      </c>
      <c r="D81" s="56">
        <f t="shared" si="54"/>
        <v>40.5</v>
      </c>
      <c r="E81" s="56">
        <f t="shared" si="55"/>
        <v>13.5</v>
      </c>
      <c r="F81" s="55">
        <f t="shared" si="56"/>
        <v>0.75</v>
      </c>
      <c r="G81" s="55">
        <f t="shared" si="57"/>
        <v>0.25</v>
      </c>
      <c r="H81" s="54"/>
      <c r="I81" s="56">
        <f t="shared" si="58"/>
        <v>8</v>
      </c>
      <c r="J81" s="56">
        <f t="shared" si="59"/>
        <v>18</v>
      </c>
      <c r="K81" s="52" t="str">
        <f t="shared" si="60"/>
        <v>&lt;</v>
      </c>
      <c r="L81" s="56">
        <f t="shared" si="61"/>
        <v>20.25</v>
      </c>
      <c r="M81" s="101" t="str">
        <f t="shared" si="62"/>
        <v>※補助上限8万円適用</v>
      </c>
      <c r="O81" s="50"/>
      <c r="P81" s="93">
        <f t="shared" si="69"/>
        <v>8</v>
      </c>
      <c r="Q81" s="48">
        <f t="shared" si="63"/>
        <v>0.14814814814814814</v>
      </c>
      <c r="R81" s="49">
        <f t="shared" si="64"/>
        <v>32.5</v>
      </c>
      <c r="S81" s="48">
        <f t="shared" si="65"/>
        <v>0.60185185185185186</v>
      </c>
      <c r="T81" s="49">
        <f t="shared" si="66"/>
        <v>13.5</v>
      </c>
      <c r="U81" s="48">
        <f t="shared" si="67"/>
        <v>0.25</v>
      </c>
      <c r="V81" s="47"/>
    </row>
    <row r="82" spans="2:22" x14ac:dyDescent="0.4">
      <c r="B82" s="57"/>
      <c r="C82" s="53">
        <f t="shared" si="68"/>
        <v>57</v>
      </c>
      <c r="D82" s="56">
        <f t="shared" si="54"/>
        <v>42.75</v>
      </c>
      <c r="E82" s="56">
        <f t="shared" si="55"/>
        <v>14.25</v>
      </c>
      <c r="F82" s="55">
        <f t="shared" si="56"/>
        <v>0.75</v>
      </c>
      <c r="G82" s="55">
        <f t="shared" si="57"/>
        <v>0.25</v>
      </c>
      <c r="H82" s="54"/>
      <c r="I82" s="56">
        <f t="shared" si="58"/>
        <v>8</v>
      </c>
      <c r="J82" s="56">
        <f t="shared" si="59"/>
        <v>19</v>
      </c>
      <c r="K82" s="52" t="str">
        <f t="shared" si="60"/>
        <v>&lt;</v>
      </c>
      <c r="L82" s="56">
        <f t="shared" si="61"/>
        <v>21.375</v>
      </c>
      <c r="M82" s="101" t="str">
        <f t="shared" si="62"/>
        <v>※補助上限8万円適用</v>
      </c>
      <c r="O82" s="50"/>
      <c r="P82" s="93">
        <f t="shared" si="69"/>
        <v>8</v>
      </c>
      <c r="Q82" s="48">
        <f t="shared" si="63"/>
        <v>0.14035087719298245</v>
      </c>
      <c r="R82" s="49">
        <f t="shared" si="64"/>
        <v>34.75</v>
      </c>
      <c r="S82" s="48">
        <f t="shared" si="65"/>
        <v>0.60964912280701755</v>
      </c>
      <c r="T82" s="49">
        <f t="shared" si="66"/>
        <v>14.25</v>
      </c>
      <c r="U82" s="48">
        <f t="shared" si="67"/>
        <v>0.25</v>
      </c>
      <c r="V82" s="47"/>
    </row>
    <row r="83" spans="2:22" x14ac:dyDescent="0.4">
      <c r="B83" s="57"/>
      <c r="C83" s="53">
        <f t="shared" si="68"/>
        <v>60</v>
      </c>
      <c r="D83" s="56">
        <f t="shared" si="54"/>
        <v>45</v>
      </c>
      <c r="E83" s="56">
        <f t="shared" si="55"/>
        <v>15</v>
      </c>
      <c r="F83" s="55">
        <f t="shared" si="56"/>
        <v>0.75</v>
      </c>
      <c r="G83" s="55">
        <f t="shared" si="57"/>
        <v>0.25</v>
      </c>
      <c r="H83" s="54"/>
      <c r="I83" s="56">
        <f t="shared" si="58"/>
        <v>8</v>
      </c>
      <c r="J83" s="56">
        <f t="shared" si="59"/>
        <v>20</v>
      </c>
      <c r="K83" s="52" t="str">
        <f t="shared" si="60"/>
        <v>&lt;</v>
      </c>
      <c r="L83" s="56">
        <f t="shared" si="61"/>
        <v>22.5</v>
      </c>
      <c r="M83" s="101" t="str">
        <f t="shared" si="62"/>
        <v>※補助上限8万円適用</v>
      </c>
      <c r="O83" s="50"/>
      <c r="P83" s="93">
        <f t="shared" si="69"/>
        <v>8</v>
      </c>
      <c r="Q83" s="48">
        <f t="shared" si="63"/>
        <v>0.13333333333333333</v>
      </c>
      <c r="R83" s="49">
        <f t="shared" si="64"/>
        <v>37</v>
      </c>
      <c r="S83" s="48">
        <f t="shared" si="65"/>
        <v>0.6166666666666667</v>
      </c>
      <c r="T83" s="49">
        <f t="shared" si="66"/>
        <v>15</v>
      </c>
      <c r="U83" s="48">
        <f t="shared" si="67"/>
        <v>0.25</v>
      </c>
      <c r="V83" s="47"/>
    </row>
    <row r="84" spans="2:22" ht="19.5" thickBot="1" x14ac:dyDescent="0.45">
      <c r="B84" s="46"/>
      <c r="C84" s="45"/>
      <c r="D84" s="45"/>
      <c r="E84" s="45"/>
      <c r="F84" s="45"/>
      <c r="G84" s="45"/>
      <c r="H84" s="45"/>
      <c r="I84" s="45"/>
      <c r="J84" s="45"/>
      <c r="K84" s="45"/>
      <c r="L84" s="45"/>
      <c r="M84" s="102"/>
      <c r="O84" s="44"/>
      <c r="P84" s="95"/>
      <c r="Q84" s="43"/>
      <c r="R84" s="43"/>
      <c r="S84" s="43"/>
      <c r="T84" s="43"/>
      <c r="U84" s="43"/>
      <c r="V84" s="42"/>
    </row>
    <row r="85" spans="2:22" ht="20.25" thickTop="1" thickBot="1" x14ac:dyDescent="0.45"/>
    <row r="86" spans="2:22" ht="19.5" thickTop="1" x14ac:dyDescent="0.4">
      <c r="B86" s="72" t="s">
        <v>52</v>
      </c>
      <c r="C86" s="68"/>
      <c r="D86" s="68"/>
      <c r="E86" s="68"/>
      <c r="F86" s="68"/>
      <c r="G86" s="68"/>
      <c r="H86" s="68"/>
      <c r="I86" s="68"/>
      <c r="J86" s="68"/>
      <c r="K86" s="68"/>
      <c r="L86" s="68"/>
      <c r="M86" s="64"/>
      <c r="O86" s="71"/>
      <c r="P86" s="89"/>
      <c r="Q86" s="70"/>
      <c r="R86" s="70"/>
      <c r="S86" s="70"/>
      <c r="T86" s="70"/>
      <c r="U86" s="70"/>
      <c r="V86" s="69"/>
    </row>
    <row r="87" spans="2:22" ht="18.75" customHeight="1" x14ac:dyDescent="0.4">
      <c r="B87" s="57"/>
      <c r="C87" s="78" t="s">
        <v>51</v>
      </c>
      <c r="D87" s="68"/>
      <c r="E87" s="64"/>
      <c r="F87" s="80" t="s">
        <v>50</v>
      </c>
      <c r="G87" s="80"/>
      <c r="H87" s="51"/>
      <c r="I87" s="76" t="s">
        <v>49</v>
      </c>
      <c r="J87" s="67"/>
      <c r="K87" s="67"/>
      <c r="L87" s="66"/>
      <c r="M87" s="101"/>
      <c r="O87" s="50"/>
      <c r="P87" s="90" t="s">
        <v>48</v>
      </c>
      <c r="Q87" s="65"/>
      <c r="R87" s="96" t="s">
        <v>46</v>
      </c>
      <c r="S87" s="98"/>
      <c r="T87" s="99" t="s">
        <v>58</v>
      </c>
      <c r="U87" s="64"/>
      <c r="V87" s="47"/>
    </row>
    <row r="88" spans="2:22" ht="37.5" x14ac:dyDescent="0.4">
      <c r="B88" s="57"/>
      <c r="C88" s="79"/>
      <c r="D88" s="63" t="s">
        <v>47</v>
      </c>
      <c r="E88" s="63" t="s">
        <v>59</v>
      </c>
      <c r="F88" s="62" t="s">
        <v>46</v>
      </c>
      <c r="G88" s="61" t="s">
        <v>60</v>
      </c>
      <c r="H88" s="51"/>
      <c r="I88" s="77"/>
      <c r="J88" s="60" t="s">
        <v>45</v>
      </c>
      <c r="K88" s="51"/>
      <c r="L88" s="60" t="s">
        <v>44</v>
      </c>
      <c r="M88" s="101"/>
      <c r="O88" s="50"/>
      <c r="P88" s="91"/>
      <c r="Q88" s="100" t="s">
        <v>43</v>
      </c>
      <c r="R88" s="97"/>
      <c r="S88" s="100" t="s">
        <v>43</v>
      </c>
      <c r="T88" s="75"/>
      <c r="U88" s="100" t="s">
        <v>43</v>
      </c>
      <c r="V88" s="47"/>
    </row>
    <row r="89" spans="2:22" x14ac:dyDescent="0.4">
      <c r="B89" s="57"/>
      <c r="C89" s="53">
        <v>15</v>
      </c>
      <c r="D89" s="56">
        <f t="shared" ref="D89:D104" si="70">C89</f>
        <v>15</v>
      </c>
      <c r="E89" s="56">
        <f t="shared" ref="E89:E104" si="71">C89-D89</f>
        <v>0</v>
      </c>
      <c r="F89" s="55">
        <f t="shared" ref="F89:F104" si="72">D89/C89</f>
        <v>1</v>
      </c>
      <c r="G89" s="55">
        <f t="shared" ref="G89:G104" si="73">E89/C89</f>
        <v>0</v>
      </c>
      <c r="H89" s="54"/>
      <c r="I89" s="56">
        <f t="shared" ref="I89:I104" si="74">IF(IF(J89&lt;L89,J89,L89)&gt;8,8,IF(J89&lt;L89,J89,L89))</f>
        <v>5</v>
      </c>
      <c r="J89" s="56">
        <f t="shared" ref="J89:J104" si="75">C89/3</f>
        <v>5</v>
      </c>
      <c r="K89" s="52" t="str">
        <f t="shared" ref="K89:K104" si="76">IF(J89&lt;L89,"&lt;",IF(J89=L89,"=","&gt;"))</f>
        <v>&lt;</v>
      </c>
      <c r="L89" s="56">
        <f t="shared" ref="L89:L104" si="77">D89/2</f>
        <v>7.5</v>
      </c>
      <c r="M89" s="101" t="str">
        <f t="shared" ref="M89:M104" si="78">IF(I89=8,"※補助上限8万円適用","")</f>
        <v/>
      </c>
      <c r="O89" s="50"/>
      <c r="P89" s="93">
        <f>I89</f>
        <v>5</v>
      </c>
      <c r="Q89" s="48">
        <f t="shared" ref="Q89:Q104" si="79">P89/C89</f>
        <v>0.33333333333333331</v>
      </c>
      <c r="R89" s="49">
        <f t="shared" ref="R89:R104" si="80">D89-P89</f>
        <v>10</v>
      </c>
      <c r="S89" s="48">
        <f t="shared" ref="S89:S104" si="81">R89/C89</f>
        <v>0.66666666666666663</v>
      </c>
      <c r="T89" s="49">
        <f t="shared" ref="T89:T104" si="82">E89</f>
        <v>0</v>
      </c>
      <c r="U89" s="48">
        <f t="shared" ref="U89:U104" si="83">T89/C89</f>
        <v>0</v>
      </c>
      <c r="V89" s="47"/>
    </row>
    <row r="90" spans="2:22" x14ac:dyDescent="0.4">
      <c r="B90" s="57"/>
      <c r="C90" s="53">
        <f t="shared" ref="C90:C104" si="84">C89+3</f>
        <v>18</v>
      </c>
      <c r="D90" s="56">
        <f t="shared" si="70"/>
        <v>18</v>
      </c>
      <c r="E90" s="56">
        <f t="shared" si="71"/>
        <v>0</v>
      </c>
      <c r="F90" s="55">
        <f t="shared" si="72"/>
        <v>1</v>
      </c>
      <c r="G90" s="55">
        <f t="shared" si="73"/>
        <v>0</v>
      </c>
      <c r="H90" s="54"/>
      <c r="I90" s="56">
        <f t="shared" si="74"/>
        <v>6</v>
      </c>
      <c r="J90" s="56">
        <f t="shared" si="75"/>
        <v>6</v>
      </c>
      <c r="K90" s="52" t="str">
        <f t="shared" si="76"/>
        <v>&lt;</v>
      </c>
      <c r="L90" s="56">
        <f t="shared" si="77"/>
        <v>9</v>
      </c>
      <c r="M90" s="101" t="str">
        <f t="shared" si="78"/>
        <v/>
      </c>
      <c r="O90" s="50"/>
      <c r="P90" s="93">
        <f t="shared" ref="P90:P104" si="85">I90</f>
        <v>6</v>
      </c>
      <c r="Q90" s="48">
        <f t="shared" si="79"/>
        <v>0.33333333333333331</v>
      </c>
      <c r="R90" s="49">
        <f>D90-P90</f>
        <v>12</v>
      </c>
      <c r="S90" s="48">
        <f t="shared" si="81"/>
        <v>0.66666666666666663</v>
      </c>
      <c r="T90" s="49">
        <f>E90</f>
        <v>0</v>
      </c>
      <c r="U90" s="48">
        <f t="shared" si="83"/>
        <v>0</v>
      </c>
      <c r="V90" s="47"/>
    </row>
    <row r="91" spans="2:22" x14ac:dyDescent="0.4">
      <c r="B91" s="57"/>
      <c r="C91" s="53">
        <f t="shared" si="84"/>
        <v>21</v>
      </c>
      <c r="D91" s="56">
        <f t="shared" si="70"/>
        <v>21</v>
      </c>
      <c r="E91" s="56">
        <f t="shared" si="71"/>
        <v>0</v>
      </c>
      <c r="F91" s="55">
        <f t="shared" si="72"/>
        <v>1</v>
      </c>
      <c r="G91" s="55">
        <f t="shared" si="73"/>
        <v>0</v>
      </c>
      <c r="H91" s="54"/>
      <c r="I91" s="56">
        <f t="shared" si="74"/>
        <v>7</v>
      </c>
      <c r="J91" s="56">
        <f t="shared" si="75"/>
        <v>7</v>
      </c>
      <c r="K91" s="52" t="str">
        <f t="shared" si="76"/>
        <v>&lt;</v>
      </c>
      <c r="L91" s="56">
        <f t="shared" si="77"/>
        <v>10.5</v>
      </c>
      <c r="M91" s="101" t="str">
        <f t="shared" si="78"/>
        <v/>
      </c>
      <c r="O91" s="50"/>
      <c r="P91" s="93">
        <f t="shared" si="85"/>
        <v>7</v>
      </c>
      <c r="Q91" s="48">
        <f t="shared" si="79"/>
        <v>0.33333333333333331</v>
      </c>
      <c r="R91" s="49">
        <f t="shared" ref="R91:R104" si="86">D91-P91</f>
        <v>14</v>
      </c>
      <c r="S91" s="48">
        <f t="shared" si="81"/>
        <v>0.66666666666666663</v>
      </c>
      <c r="T91" s="49">
        <f t="shared" ref="T91:T104" si="87">E91</f>
        <v>0</v>
      </c>
      <c r="U91" s="48">
        <f t="shared" si="83"/>
        <v>0</v>
      </c>
      <c r="V91" s="47"/>
    </row>
    <row r="92" spans="2:22" x14ac:dyDescent="0.4">
      <c r="B92" s="57"/>
      <c r="C92" s="53">
        <f t="shared" si="84"/>
        <v>24</v>
      </c>
      <c r="D92" s="56">
        <f t="shared" si="70"/>
        <v>24</v>
      </c>
      <c r="E92" s="56">
        <f t="shared" si="71"/>
        <v>0</v>
      </c>
      <c r="F92" s="55">
        <f t="shared" si="72"/>
        <v>1</v>
      </c>
      <c r="G92" s="55">
        <f t="shared" si="73"/>
        <v>0</v>
      </c>
      <c r="H92" s="54"/>
      <c r="I92" s="56">
        <f t="shared" si="74"/>
        <v>8</v>
      </c>
      <c r="J92" s="56">
        <f t="shared" si="75"/>
        <v>8</v>
      </c>
      <c r="K92" s="52" t="str">
        <f t="shared" si="76"/>
        <v>&lt;</v>
      </c>
      <c r="L92" s="56">
        <f t="shared" si="77"/>
        <v>12</v>
      </c>
      <c r="M92" s="101" t="str">
        <f t="shared" si="78"/>
        <v>※補助上限8万円適用</v>
      </c>
      <c r="O92" s="50"/>
      <c r="P92" s="93">
        <f t="shared" si="85"/>
        <v>8</v>
      </c>
      <c r="Q92" s="48">
        <f t="shared" si="79"/>
        <v>0.33333333333333331</v>
      </c>
      <c r="R92" s="49">
        <f t="shared" si="86"/>
        <v>16</v>
      </c>
      <c r="S92" s="48">
        <f t="shared" si="81"/>
        <v>0.66666666666666663</v>
      </c>
      <c r="T92" s="49">
        <f t="shared" si="87"/>
        <v>0</v>
      </c>
      <c r="U92" s="48">
        <f t="shared" si="83"/>
        <v>0</v>
      </c>
      <c r="V92" s="47"/>
    </row>
    <row r="93" spans="2:22" x14ac:dyDescent="0.4">
      <c r="B93" s="57"/>
      <c r="C93" s="53">
        <f t="shared" si="84"/>
        <v>27</v>
      </c>
      <c r="D93" s="56">
        <f t="shared" si="70"/>
        <v>27</v>
      </c>
      <c r="E93" s="56">
        <f t="shared" si="71"/>
        <v>0</v>
      </c>
      <c r="F93" s="55">
        <f t="shared" si="72"/>
        <v>1</v>
      </c>
      <c r="G93" s="55">
        <f t="shared" si="73"/>
        <v>0</v>
      </c>
      <c r="H93" s="54"/>
      <c r="I93" s="56">
        <f t="shared" si="74"/>
        <v>8</v>
      </c>
      <c r="J93" s="56">
        <f t="shared" si="75"/>
        <v>9</v>
      </c>
      <c r="K93" s="52" t="str">
        <f t="shared" si="76"/>
        <v>&lt;</v>
      </c>
      <c r="L93" s="56">
        <f t="shared" si="77"/>
        <v>13.5</v>
      </c>
      <c r="M93" s="101" t="str">
        <f t="shared" si="78"/>
        <v>※補助上限8万円適用</v>
      </c>
      <c r="O93" s="50"/>
      <c r="P93" s="92">
        <f t="shared" si="85"/>
        <v>8</v>
      </c>
      <c r="Q93" s="58">
        <f t="shared" si="79"/>
        <v>0.29629629629629628</v>
      </c>
      <c r="R93" s="59">
        <f t="shared" si="86"/>
        <v>19</v>
      </c>
      <c r="S93" s="58">
        <f t="shared" si="81"/>
        <v>0.70370370370370372</v>
      </c>
      <c r="T93" s="59">
        <f t="shared" si="87"/>
        <v>0</v>
      </c>
      <c r="U93" s="58">
        <f t="shared" si="83"/>
        <v>0</v>
      </c>
      <c r="V93" s="47"/>
    </row>
    <row r="94" spans="2:22" x14ac:dyDescent="0.4">
      <c r="B94" s="57"/>
      <c r="C94" s="53">
        <f t="shared" si="84"/>
        <v>30</v>
      </c>
      <c r="D94" s="56">
        <f t="shared" si="70"/>
        <v>30</v>
      </c>
      <c r="E94" s="56">
        <f t="shared" si="71"/>
        <v>0</v>
      </c>
      <c r="F94" s="55">
        <f t="shared" si="72"/>
        <v>1</v>
      </c>
      <c r="G94" s="55">
        <f t="shared" si="73"/>
        <v>0</v>
      </c>
      <c r="H94" s="54"/>
      <c r="I94" s="56">
        <f t="shared" si="74"/>
        <v>8</v>
      </c>
      <c r="J94" s="56">
        <f t="shared" si="75"/>
        <v>10</v>
      </c>
      <c r="K94" s="52" t="str">
        <f t="shared" si="76"/>
        <v>&lt;</v>
      </c>
      <c r="L94" s="56">
        <f t="shared" si="77"/>
        <v>15</v>
      </c>
      <c r="M94" s="101" t="str">
        <f t="shared" si="78"/>
        <v>※補助上限8万円適用</v>
      </c>
      <c r="O94" s="50"/>
      <c r="P94" s="93">
        <f t="shared" si="85"/>
        <v>8</v>
      </c>
      <c r="Q94" s="48">
        <f t="shared" si="79"/>
        <v>0.26666666666666666</v>
      </c>
      <c r="R94" s="49">
        <f t="shared" si="86"/>
        <v>22</v>
      </c>
      <c r="S94" s="48">
        <f t="shared" si="81"/>
        <v>0.73333333333333328</v>
      </c>
      <c r="T94" s="49">
        <f t="shared" si="87"/>
        <v>0</v>
      </c>
      <c r="U94" s="48">
        <f t="shared" si="83"/>
        <v>0</v>
      </c>
      <c r="V94" s="47"/>
    </row>
    <row r="95" spans="2:22" x14ac:dyDescent="0.4">
      <c r="B95" s="57"/>
      <c r="C95" s="53">
        <f t="shared" si="84"/>
        <v>33</v>
      </c>
      <c r="D95" s="56">
        <f t="shared" si="70"/>
        <v>33</v>
      </c>
      <c r="E95" s="56">
        <f t="shared" si="71"/>
        <v>0</v>
      </c>
      <c r="F95" s="55">
        <f t="shared" si="72"/>
        <v>1</v>
      </c>
      <c r="G95" s="55">
        <f t="shared" si="73"/>
        <v>0</v>
      </c>
      <c r="H95" s="54"/>
      <c r="I95" s="56">
        <f t="shared" si="74"/>
        <v>8</v>
      </c>
      <c r="J95" s="56">
        <f t="shared" si="75"/>
        <v>11</v>
      </c>
      <c r="K95" s="52" t="str">
        <f t="shared" si="76"/>
        <v>&lt;</v>
      </c>
      <c r="L95" s="56">
        <f t="shared" si="77"/>
        <v>16.5</v>
      </c>
      <c r="M95" s="101" t="str">
        <f t="shared" si="78"/>
        <v>※補助上限8万円適用</v>
      </c>
      <c r="O95" s="50"/>
      <c r="P95" s="93">
        <f t="shared" si="85"/>
        <v>8</v>
      </c>
      <c r="Q95" s="48">
        <f t="shared" si="79"/>
        <v>0.24242424242424243</v>
      </c>
      <c r="R95" s="49">
        <f t="shared" si="86"/>
        <v>25</v>
      </c>
      <c r="S95" s="48">
        <f t="shared" si="81"/>
        <v>0.75757575757575757</v>
      </c>
      <c r="T95" s="49">
        <f t="shared" si="87"/>
        <v>0</v>
      </c>
      <c r="U95" s="48">
        <f t="shared" si="83"/>
        <v>0</v>
      </c>
      <c r="V95" s="47"/>
    </row>
    <row r="96" spans="2:22" x14ac:dyDescent="0.4">
      <c r="B96" s="57"/>
      <c r="C96" s="53">
        <f t="shared" si="84"/>
        <v>36</v>
      </c>
      <c r="D96" s="56">
        <f t="shared" si="70"/>
        <v>36</v>
      </c>
      <c r="E96" s="56">
        <f t="shared" si="71"/>
        <v>0</v>
      </c>
      <c r="F96" s="55">
        <f t="shared" si="72"/>
        <v>1</v>
      </c>
      <c r="G96" s="55">
        <f t="shared" si="73"/>
        <v>0</v>
      </c>
      <c r="H96" s="54"/>
      <c r="I96" s="56">
        <f t="shared" si="74"/>
        <v>8</v>
      </c>
      <c r="J96" s="56">
        <f t="shared" si="75"/>
        <v>12</v>
      </c>
      <c r="K96" s="52" t="str">
        <f t="shared" si="76"/>
        <v>&lt;</v>
      </c>
      <c r="L96" s="56">
        <f t="shared" si="77"/>
        <v>18</v>
      </c>
      <c r="M96" s="101" t="str">
        <f t="shared" si="78"/>
        <v>※補助上限8万円適用</v>
      </c>
      <c r="O96" s="50"/>
      <c r="P96" s="93">
        <f t="shared" si="85"/>
        <v>8</v>
      </c>
      <c r="Q96" s="48">
        <f t="shared" si="79"/>
        <v>0.22222222222222221</v>
      </c>
      <c r="R96" s="49">
        <f t="shared" si="86"/>
        <v>28</v>
      </c>
      <c r="S96" s="48">
        <f t="shared" si="81"/>
        <v>0.77777777777777779</v>
      </c>
      <c r="T96" s="49">
        <f t="shared" si="87"/>
        <v>0</v>
      </c>
      <c r="U96" s="48">
        <f t="shared" si="83"/>
        <v>0</v>
      </c>
      <c r="V96" s="47"/>
    </row>
    <row r="97" spans="2:22" x14ac:dyDescent="0.4">
      <c r="B97" s="57"/>
      <c r="C97" s="53">
        <f t="shared" si="84"/>
        <v>39</v>
      </c>
      <c r="D97" s="56">
        <f t="shared" si="70"/>
        <v>39</v>
      </c>
      <c r="E97" s="56">
        <f t="shared" si="71"/>
        <v>0</v>
      </c>
      <c r="F97" s="55">
        <f t="shared" si="72"/>
        <v>1</v>
      </c>
      <c r="G97" s="55">
        <f t="shared" si="73"/>
        <v>0</v>
      </c>
      <c r="H97" s="54"/>
      <c r="I97" s="56">
        <f t="shared" si="74"/>
        <v>8</v>
      </c>
      <c r="J97" s="56">
        <f t="shared" si="75"/>
        <v>13</v>
      </c>
      <c r="K97" s="52" t="str">
        <f t="shared" si="76"/>
        <v>&lt;</v>
      </c>
      <c r="L97" s="56">
        <f t="shared" si="77"/>
        <v>19.5</v>
      </c>
      <c r="M97" s="101" t="str">
        <f t="shared" si="78"/>
        <v>※補助上限8万円適用</v>
      </c>
      <c r="O97" s="50"/>
      <c r="P97" s="93">
        <f t="shared" si="85"/>
        <v>8</v>
      </c>
      <c r="Q97" s="48">
        <f t="shared" si="79"/>
        <v>0.20512820512820512</v>
      </c>
      <c r="R97" s="49">
        <f t="shared" si="86"/>
        <v>31</v>
      </c>
      <c r="S97" s="48">
        <f t="shared" si="81"/>
        <v>0.79487179487179482</v>
      </c>
      <c r="T97" s="49">
        <f t="shared" si="87"/>
        <v>0</v>
      </c>
      <c r="U97" s="48">
        <f t="shared" si="83"/>
        <v>0</v>
      </c>
      <c r="V97" s="47"/>
    </row>
    <row r="98" spans="2:22" x14ac:dyDescent="0.4">
      <c r="B98" s="57"/>
      <c r="C98" s="53">
        <f t="shared" si="84"/>
        <v>42</v>
      </c>
      <c r="D98" s="56">
        <f t="shared" si="70"/>
        <v>42</v>
      </c>
      <c r="E98" s="56">
        <f t="shared" si="71"/>
        <v>0</v>
      </c>
      <c r="F98" s="55">
        <f t="shared" si="72"/>
        <v>1</v>
      </c>
      <c r="G98" s="55">
        <f t="shared" si="73"/>
        <v>0</v>
      </c>
      <c r="H98" s="54"/>
      <c r="I98" s="56">
        <f t="shared" si="74"/>
        <v>8</v>
      </c>
      <c r="J98" s="56">
        <f t="shared" si="75"/>
        <v>14</v>
      </c>
      <c r="K98" s="52" t="str">
        <f t="shared" si="76"/>
        <v>&lt;</v>
      </c>
      <c r="L98" s="56">
        <f t="shared" si="77"/>
        <v>21</v>
      </c>
      <c r="M98" s="101" t="str">
        <f t="shared" si="78"/>
        <v>※補助上限8万円適用</v>
      </c>
      <c r="O98" s="50"/>
      <c r="P98" s="93">
        <f t="shared" si="85"/>
        <v>8</v>
      </c>
      <c r="Q98" s="48">
        <f t="shared" si="79"/>
        <v>0.19047619047619047</v>
      </c>
      <c r="R98" s="49">
        <f t="shared" si="86"/>
        <v>34</v>
      </c>
      <c r="S98" s="48">
        <f t="shared" si="81"/>
        <v>0.80952380952380953</v>
      </c>
      <c r="T98" s="49">
        <f t="shared" si="87"/>
        <v>0</v>
      </c>
      <c r="U98" s="48">
        <f t="shared" si="83"/>
        <v>0</v>
      </c>
      <c r="V98" s="47"/>
    </row>
    <row r="99" spans="2:22" x14ac:dyDescent="0.4">
      <c r="B99" s="57"/>
      <c r="C99" s="53">
        <f t="shared" si="84"/>
        <v>45</v>
      </c>
      <c r="D99" s="56">
        <f t="shared" si="70"/>
        <v>45</v>
      </c>
      <c r="E99" s="56">
        <f t="shared" si="71"/>
        <v>0</v>
      </c>
      <c r="F99" s="55">
        <f t="shared" si="72"/>
        <v>1</v>
      </c>
      <c r="G99" s="55">
        <f t="shared" si="73"/>
        <v>0</v>
      </c>
      <c r="H99" s="54"/>
      <c r="I99" s="56">
        <f t="shared" si="74"/>
        <v>8</v>
      </c>
      <c r="J99" s="56">
        <f t="shared" si="75"/>
        <v>15</v>
      </c>
      <c r="K99" s="52" t="str">
        <f t="shared" si="76"/>
        <v>&lt;</v>
      </c>
      <c r="L99" s="56">
        <f t="shared" si="77"/>
        <v>22.5</v>
      </c>
      <c r="M99" s="101" t="str">
        <f t="shared" si="78"/>
        <v>※補助上限8万円適用</v>
      </c>
      <c r="O99" s="50"/>
      <c r="P99" s="93">
        <f t="shared" si="85"/>
        <v>8</v>
      </c>
      <c r="Q99" s="48">
        <f t="shared" si="79"/>
        <v>0.17777777777777778</v>
      </c>
      <c r="R99" s="49">
        <f t="shared" si="86"/>
        <v>37</v>
      </c>
      <c r="S99" s="48">
        <f t="shared" si="81"/>
        <v>0.82222222222222219</v>
      </c>
      <c r="T99" s="49">
        <f t="shared" si="87"/>
        <v>0</v>
      </c>
      <c r="U99" s="48">
        <f t="shared" si="83"/>
        <v>0</v>
      </c>
      <c r="V99" s="47"/>
    </row>
    <row r="100" spans="2:22" x14ac:dyDescent="0.4">
      <c r="B100" s="57"/>
      <c r="C100" s="53">
        <f t="shared" si="84"/>
        <v>48</v>
      </c>
      <c r="D100" s="56">
        <f t="shared" si="70"/>
        <v>48</v>
      </c>
      <c r="E100" s="56">
        <f t="shared" si="71"/>
        <v>0</v>
      </c>
      <c r="F100" s="55">
        <f t="shared" si="72"/>
        <v>1</v>
      </c>
      <c r="G100" s="55">
        <f t="shared" si="73"/>
        <v>0</v>
      </c>
      <c r="H100" s="54"/>
      <c r="I100" s="56">
        <f t="shared" si="74"/>
        <v>8</v>
      </c>
      <c r="J100" s="56">
        <f t="shared" si="75"/>
        <v>16</v>
      </c>
      <c r="K100" s="52" t="str">
        <f t="shared" si="76"/>
        <v>&lt;</v>
      </c>
      <c r="L100" s="56">
        <f t="shared" si="77"/>
        <v>24</v>
      </c>
      <c r="M100" s="101" t="str">
        <f t="shared" si="78"/>
        <v>※補助上限8万円適用</v>
      </c>
      <c r="O100" s="50"/>
      <c r="P100" s="93">
        <f t="shared" si="85"/>
        <v>8</v>
      </c>
      <c r="Q100" s="48">
        <f t="shared" si="79"/>
        <v>0.16666666666666666</v>
      </c>
      <c r="R100" s="49">
        <f t="shared" si="86"/>
        <v>40</v>
      </c>
      <c r="S100" s="48">
        <f t="shared" si="81"/>
        <v>0.83333333333333337</v>
      </c>
      <c r="T100" s="49">
        <f t="shared" si="87"/>
        <v>0</v>
      </c>
      <c r="U100" s="48">
        <f t="shared" si="83"/>
        <v>0</v>
      </c>
      <c r="V100" s="47"/>
    </row>
    <row r="101" spans="2:22" x14ac:dyDescent="0.4">
      <c r="B101" s="57"/>
      <c r="C101" s="53">
        <f t="shared" si="84"/>
        <v>51</v>
      </c>
      <c r="D101" s="56">
        <f t="shared" si="70"/>
        <v>51</v>
      </c>
      <c r="E101" s="56">
        <f t="shared" si="71"/>
        <v>0</v>
      </c>
      <c r="F101" s="55">
        <f t="shared" si="72"/>
        <v>1</v>
      </c>
      <c r="G101" s="55">
        <f t="shared" si="73"/>
        <v>0</v>
      </c>
      <c r="H101" s="54"/>
      <c r="I101" s="56">
        <f t="shared" si="74"/>
        <v>8</v>
      </c>
      <c r="J101" s="56">
        <f t="shared" si="75"/>
        <v>17</v>
      </c>
      <c r="K101" s="52" t="str">
        <f t="shared" si="76"/>
        <v>&lt;</v>
      </c>
      <c r="L101" s="56">
        <f t="shared" si="77"/>
        <v>25.5</v>
      </c>
      <c r="M101" s="101" t="str">
        <f t="shared" si="78"/>
        <v>※補助上限8万円適用</v>
      </c>
      <c r="O101" s="50"/>
      <c r="P101" s="93">
        <f t="shared" si="85"/>
        <v>8</v>
      </c>
      <c r="Q101" s="48">
        <f t="shared" si="79"/>
        <v>0.15686274509803921</v>
      </c>
      <c r="R101" s="49">
        <f t="shared" si="86"/>
        <v>43</v>
      </c>
      <c r="S101" s="48">
        <f t="shared" si="81"/>
        <v>0.84313725490196079</v>
      </c>
      <c r="T101" s="49">
        <f t="shared" si="87"/>
        <v>0</v>
      </c>
      <c r="U101" s="48">
        <f t="shared" si="83"/>
        <v>0</v>
      </c>
      <c r="V101" s="47"/>
    </row>
    <row r="102" spans="2:22" x14ac:dyDescent="0.4">
      <c r="B102" s="57"/>
      <c r="C102" s="53">
        <f t="shared" si="84"/>
        <v>54</v>
      </c>
      <c r="D102" s="56">
        <f t="shared" si="70"/>
        <v>54</v>
      </c>
      <c r="E102" s="56">
        <f t="shared" si="71"/>
        <v>0</v>
      </c>
      <c r="F102" s="55">
        <f t="shared" si="72"/>
        <v>1</v>
      </c>
      <c r="G102" s="55">
        <f t="shared" si="73"/>
        <v>0</v>
      </c>
      <c r="H102" s="54"/>
      <c r="I102" s="56">
        <f t="shared" si="74"/>
        <v>8</v>
      </c>
      <c r="J102" s="56">
        <f t="shared" si="75"/>
        <v>18</v>
      </c>
      <c r="K102" s="52" t="str">
        <f t="shared" si="76"/>
        <v>&lt;</v>
      </c>
      <c r="L102" s="56">
        <f t="shared" si="77"/>
        <v>27</v>
      </c>
      <c r="M102" s="101" t="str">
        <f t="shared" si="78"/>
        <v>※補助上限8万円適用</v>
      </c>
      <c r="O102" s="50"/>
      <c r="P102" s="93">
        <f t="shared" si="85"/>
        <v>8</v>
      </c>
      <c r="Q102" s="48">
        <f t="shared" si="79"/>
        <v>0.14814814814814814</v>
      </c>
      <c r="R102" s="49">
        <f t="shared" si="86"/>
        <v>46</v>
      </c>
      <c r="S102" s="48">
        <f t="shared" si="81"/>
        <v>0.85185185185185186</v>
      </c>
      <c r="T102" s="49">
        <f t="shared" si="87"/>
        <v>0</v>
      </c>
      <c r="U102" s="48">
        <f t="shared" si="83"/>
        <v>0</v>
      </c>
      <c r="V102" s="47"/>
    </row>
    <row r="103" spans="2:22" x14ac:dyDescent="0.4">
      <c r="B103" s="57"/>
      <c r="C103" s="53">
        <f t="shared" si="84"/>
        <v>57</v>
      </c>
      <c r="D103" s="56">
        <f t="shared" si="70"/>
        <v>57</v>
      </c>
      <c r="E103" s="56">
        <f t="shared" si="71"/>
        <v>0</v>
      </c>
      <c r="F103" s="55">
        <f t="shared" si="72"/>
        <v>1</v>
      </c>
      <c r="G103" s="55">
        <f t="shared" si="73"/>
        <v>0</v>
      </c>
      <c r="H103" s="54"/>
      <c r="I103" s="56">
        <f t="shared" si="74"/>
        <v>8</v>
      </c>
      <c r="J103" s="56">
        <f t="shared" si="75"/>
        <v>19</v>
      </c>
      <c r="K103" s="52" t="str">
        <f t="shared" si="76"/>
        <v>&lt;</v>
      </c>
      <c r="L103" s="56">
        <f t="shared" si="77"/>
        <v>28.5</v>
      </c>
      <c r="M103" s="101" t="str">
        <f t="shared" si="78"/>
        <v>※補助上限8万円適用</v>
      </c>
      <c r="O103" s="50"/>
      <c r="P103" s="93">
        <f t="shared" si="85"/>
        <v>8</v>
      </c>
      <c r="Q103" s="48">
        <f t="shared" si="79"/>
        <v>0.14035087719298245</v>
      </c>
      <c r="R103" s="49">
        <f t="shared" si="86"/>
        <v>49</v>
      </c>
      <c r="S103" s="48">
        <f t="shared" si="81"/>
        <v>0.85964912280701755</v>
      </c>
      <c r="T103" s="49">
        <f t="shared" si="87"/>
        <v>0</v>
      </c>
      <c r="U103" s="48">
        <f t="shared" si="83"/>
        <v>0</v>
      </c>
      <c r="V103" s="47"/>
    </row>
    <row r="104" spans="2:22" x14ac:dyDescent="0.4">
      <c r="B104" s="57"/>
      <c r="C104" s="53">
        <f t="shared" si="84"/>
        <v>60</v>
      </c>
      <c r="D104" s="56">
        <f t="shared" si="70"/>
        <v>60</v>
      </c>
      <c r="E104" s="56">
        <f t="shared" si="71"/>
        <v>0</v>
      </c>
      <c r="F104" s="55">
        <f t="shared" si="72"/>
        <v>1</v>
      </c>
      <c r="G104" s="55">
        <f t="shared" si="73"/>
        <v>0</v>
      </c>
      <c r="H104" s="54"/>
      <c r="I104" s="56">
        <f t="shared" si="74"/>
        <v>8</v>
      </c>
      <c r="J104" s="56">
        <f t="shared" si="75"/>
        <v>20</v>
      </c>
      <c r="K104" s="52" t="str">
        <f t="shared" si="76"/>
        <v>&lt;</v>
      </c>
      <c r="L104" s="56">
        <f t="shared" si="77"/>
        <v>30</v>
      </c>
      <c r="M104" s="101" t="str">
        <f t="shared" si="78"/>
        <v>※補助上限8万円適用</v>
      </c>
      <c r="O104" s="50"/>
      <c r="P104" s="93">
        <f t="shared" si="85"/>
        <v>8</v>
      </c>
      <c r="Q104" s="48">
        <f t="shared" si="79"/>
        <v>0.13333333333333333</v>
      </c>
      <c r="R104" s="49">
        <f t="shared" si="86"/>
        <v>52</v>
      </c>
      <c r="S104" s="48">
        <f t="shared" si="81"/>
        <v>0.8666666666666667</v>
      </c>
      <c r="T104" s="49">
        <f t="shared" si="87"/>
        <v>0</v>
      </c>
      <c r="U104" s="48">
        <f t="shared" si="83"/>
        <v>0</v>
      </c>
      <c r="V104" s="47"/>
    </row>
    <row r="105" spans="2:22" ht="19.5" thickBot="1" x14ac:dyDescent="0.45">
      <c r="B105" s="46"/>
      <c r="C105" s="45"/>
      <c r="D105" s="45"/>
      <c r="E105" s="45"/>
      <c r="F105" s="45"/>
      <c r="G105" s="45"/>
      <c r="H105" s="45"/>
      <c r="I105" s="45"/>
      <c r="J105" s="45"/>
      <c r="K105" s="45"/>
      <c r="L105" s="45"/>
      <c r="M105" s="102"/>
      <c r="O105" s="44"/>
      <c r="P105" s="95"/>
      <c r="Q105" s="43"/>
      <c r="R105" s="43"/>
      <c r="S105" s="43"/>
      <c r="T105" s="43"/>
      <c r="U105" s="43"/>
      <c r="V105" s="42"/>
    </row>
    <row r="106" spans="2:22" ht="19.5" thickTop="1" x14ac:dyDescent="0.4"/>
  </sheetData>
  <mergeCells count="30">
    <mergeCell ref="C24:C25"/>
    <mergeCell ref="F24:G24"/>
    <mergeCell ref="I24:I25"/>
    <mergeCell ref="I3:I4"/>
    <mergeCell ref="C3:C4"/>
    <mergeCell ref="F3:G3"/>
    <mergeCell ref="I87:I88"/>
    <mergeCell ref="C45:C46"/>
    <mergeCell ref="F45:G45"/>
    <mergeCell ref="I45:I46"/>
    <mergeCell ref="C87:C88"/>
    <mergeCell ref="F87:G87"/>
    <mergeCell ref="C66:C67"/>
    <mergeCell ref="F66:G66"/>
    <mergeCell ref="I66:I67"/>
    <mergeCell ref="P66:P67"/>
    <mergeCell ref="R66:R67"/>
    <mergeCell ref="T66:T67"/>
    <mergeCell ref="P87:P88"/>
    <mergeCell ref="R87:R88"/>
    <mergeCell ref="T87:T88"/>
    <mergeCell ref="R3:R4"/>
    <mergeCell ref="T3:T4"/>
    <mergeCell ref="P24:P25"/>
    <mergeCell ref="R24:R25"/>
    <mergeCell ref="T24:T25"/>
    <mergeCell ref="P3:P4"/>
    <mergeCell ref="P45:P46"/>
    <mergeCell ref="R45:R46"/>
    <mergeCell ref="T45:T46"/>
  </mergeCells>
  <phoneticPr fontId="3"/>
  <pageMargins left="0.31496062992125984" right="0.31496062992125984" top="0.35433070866141736" bottom="0.35433070866141736" header="0.31496062992125984" footer="0.31496062992125984"/>
  <pageSetup paperSize="9" scale="2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別紙_算定対象従業員名簿</vt:lpstr>
      <vt:lpstr>早見表</vt:lpstr>
      <vt:lpstr>別紙_算定対象従業員名簿!Print_Area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2025-07-17T13:53:53Z</dcterms:modified>
</cp:coreProperties>
</file>