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4.20.102\文書\5010 契約課\02契約１係\229   インフレスライド、単品スライド、全体スライド、特例措置\令和4年9月単品スライド改訂\改正作業\"/>
    </mc:Choice>
  </mc:AlternateContent>
  <bookViews>
    <workbookView xWindow="-120" yWindow="-120" windowWidth="29040" windowHeight="15840"/>
  </bookViews>
  <sheets>
    <sheet name="単価スライド金額算定表" sheetId="4" r:id="rId1"/>
    <sheet name="単価スライド金額算定表 (例)" sheetId="7" r:id="rId2"/>
    <sheet name="品目別計算表" sheetId="1" r:id="rId3"/>
    <sheet name="品目別計算表 (例)" sheetId="6" r:id="rId4"/>
    <sheet name="燃料" sheetId="5" r:id="rId5"/>
  </sheets>
  <definedNames>
    <definedName name="_xlnm.Print_Area" localSheetId="0">単価スライド金額算定表!$A$1:$AI$20</definedName>
    <definedName name="_xlnm.Print_Area" localSheetId="1">'単価スライド金額算定表 (例)'!$A$1:$AI$20</definedName>
    <definedName name="_xlnm.Print_Area" localSheetId="2">品目別計算表!$A$1:$V$149</definedName>
    <definedName name="_xlnm.Print_Area" localSheetId="3">'品目別計算表 (例)'!$A$1:$V$149</definedName>
    <definedName name="_xlnm.Print_Titles" localSheetId="2">品目別計算表!$1:$6</definedName>
    <definedName name="_xlnm.Print_Titles" localSheetId="3">'品目別計算表 (例)'!$1:$6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7" l="1"/>
  <c r="J15" i="7"/>
  <c r="J16" i="7" s="1"/>
  <c r="J12" i="7"/>
  <c r="J17" i="7" s="1"/>
  <c r="AD5" i="7"/>
  <c r="O148" i="6"/>
  <c r="M148" i="6"/>
  <c r="P148" i="6" s="1"/>
  <c r="G148" i="6"/>
  <c r="O147" i="6"/>
  <c r="M147" i="6"/>
  <c r="P147" i="6" s="1"/>
  <c r="G147" i="6"/>
  <c r="O146" i="6"/>
  <c r="M146" i="6"/>
  <c r="P146" i="6" s="1"/>
  <c r="G146" i="6"/>
  <c r="O145" i="6"/>
  <c r="M145" i="6"/>
  <c r="P145" i="6" s="1"/>
  <c r="G145" i="6"/>
  <c r="O144" i="6"/>
  <c r="M144" i="6"/>
  <c r="P144" i="6" s="1"/>
  <c r="G144" i="6"/>
  <c r="O143" i="6"/>
  <c r="M143" i="6"/>
  <c r="P143" i="6" s="1"/>
  <c r="G143" i="6"/>
  <c r="O142" i="6"/>
  <c r="M142" i="6"/>
  <c r="P142" i="6" s="1"/>
  <c r="G142" i="6"/>
  <c r="O141" i="6"/>
  <c r="M141" i="6"/>
  <c r="P141" i="6" s="1"/>
  <c r="G141" i="6"/>
  <c r="O140" i="6"/>
  <c r="M140" i="6"/>
  <c r="P140" i="6" s="1"/>
  <c r="G140" i="6"/>
  <c r="O139" i="6"/>
  <c r="M139" i="6"/>
  <c r="P139" i="6" s="1"/>
  <c r="G139" i="6"/>
  <c r="O136" i="6"/>
  <c r="M136" i="6"/>
  <c r="P136" i="6" s="1"/>
  <c r="G136" i="6"/>
  <c r="O135" i="6"/>
  <c r="M135" i="6"/>
  <c r="P135" i="6" s="1"/>
  <c r="G135" i="6"/>
  <c r="O134" i="6"/>
  <c r="M134" i="6"/>
  <c r="P134" i="6" s="1"/>
  <c r="G134" i="6"/>
  <c r="O133" i="6"/>
  <c r="M133" i="6"/>
  <c r="P133" i="6" s="1"/>
  <c r="G133" i="6"/>
  <c r="O132" i="6"/>
  <c r="M132" i="6"/>
  <c r="P132" i="6" s="1"/>
  <c r="G132" i="6"/>
  <c r="O131" i="6"/>
  <c r="M131" i="6"/>
  <c r="P131" i="6" s="1"/>
  <c r="G131" i="6"/>
  <c r="O130" i="6"/>
  <c r="M130" i="6"/>
  <c r="P130" i="6" s="1"/>
  <c r="G130" i="6"/>
  <c r="O129" i="6"/>
  <c r="M129" i="6"/>
  <c r="P129" i="6" s="1"/>
  <c r="G129" i="6"/>
  <c r="O128" i="6"/>
  <c r="O138" i="6" s="1"/>
  <c r="M128" i="6"/>
  <c r="P128" i="6" s="1"/>
  <c r="G128" i="6"/>
  <c r="O127" i="6"/>
  <c r="M127" i="6"/>
  <c r="P127" i="6" s="1"/>
  <c r="G127" i="6"/>
  <c r="O124" i="6"/>
  <c r="M124" i="6"/>
  <c r="P124" i="6" s="1"/>
  <c r="G124" i="6"/>
  <c r="O123" i="6"/>
  <c r="M123" i="6"/>
  <c r="P123" i="6" s="1"/>
  <c r="G123" i="6"/>
  <c r="O122" i="6"/>
  <c r="M122" i="6"/>
  <c r="P122" i="6" s="1"/>
  <c r="G122" i="6"/>
  <c r="O121" i="6"/>
  <c r="M121" i="6"/>
  <c r="P121" i="6" s="1"/>
  <c r="G121" i="6"/>
  <c r="O120" i="6"/>
  <c r="M120" i="6"/>
  <c r="P120" i="6" s="1"/>
  <c r="G120" i="6"/>
  <c r="O119" i="6"/>
  <c r="M119" i="6"/>
  <c r="P119" i="6" s="1"/>
  <c r="G119" i="6"/>
  <c r="O118" i="6"/>
  <c r="M118" i="6"/>
  <c r="P118" i="6" s="1"/>
  <c r="G118" i="6"/>
  <c r="O117" i="6"/>
  <c r="M117" i="6"/>
  <c r="P117" i="6" s="1"/>
  <c r="G117" i="6"/>
  <c r="O116" i="6"/>
  <c r="M116" i="6"/>
  <c r="P116" i="6" s="1"/>
  <c r="G116" i="6"/>
  <c r="O115" i="6"/>
  <c r="O126" i="6" s="1"/>
  <c r="M115" i="6"/>
  <c r="P115" i="6" s="1"/>
  <c r="G115" i="6"/>
  <c r="O112" i="6"/>
  <c r="M112" i="6"/>
  <c r="P112" i="6" s="1"/>
  <c r="G112" i="6"/>
  <c r="O111" i="6"/>
  <c r="M111" i="6"/>
  <c r="P111" i="6" s="1"/>
  <c r="G111" i="6"/>
  <c r="O110" i="6"/>
  <c r="M110" i="6"/>
  <c r="P110" i="6" s="1"/>
  <c r="G110" i="6"/>
  <c r="O109" i="6"/>
  <c r="M109" i="6"/>
  <c r="P109" i="6" s="1"/>
  <c r="G109" i="6"/>
  <c r="O108" i="6"/>
  <c r="M108" i="6"/>
  <c r="P108" i="6" s="1"/>
  <c r="G108" i="6"/>
  <c r="O107" i="6"/>
  <c r="M107" i="6"/>
  <c r="P107" i="6" s="1"/>
  <c r="G107" i="6"/>
  <c r="O106" i="6"/>
  <c r="M106" i="6"/>
  <c r="P106" i="6" s="1"/>
  <c r="G106" i="6"/>
  <c r="O105" i="6"/>
  <c r="M105" i="6"/>
  <c r="P105" i="6" s="1"/>
  <c r="G105" i="6"/>
  <c r="O104" i="6"/>
  <c r="M104" i="6"/>
  <c r="P104" i="6" s="1"/>
  <c r="G104" i="6"/>
  <c r="O103" i="6"/>
  <c r="M103" i="6"/>
  <c r="P103" i="6" s="1"/>
  <c r="G103" i="6"/>
  <c r="O100" i="6"/>
  <c r="M100" i="6"/>
  <c r="P100" i="6" s="1"/>
  <c r="G100" i="6"/>
  <c r="O99" i="6"/>
  <c r="M99" i="6"/>
  <c r="P99" i="6" s="1"/>
  <c r="G99" i="6"/>
  <c r="O98" i="6"/>
  <c r="M98" i="6"/>
  <c r="P98" i="6" s="1"/>
  <c r="G98" i="6"/>
  <c r="O97" i="6"/>
  <c r="M97" i="6"/>
  <c r="P97" i="6" s="1"/>
  <c r="G97" i="6"/>
  <c r="O96" i="6"/>
  <c r="M96" i="6"/>
  <c r="P96" i="6" s="1"/>
  <c r="G96" i="6"/>
  <c r="O95" i="6"/>
  <c r="M95" i="6"/>
  <c r="P95" i="6" s="1"/>
  <c r="G95" i="6"/>
  <c r="O94" i="6"/>
  <c r="M94" i="6"/>
  <c r="P94" i="6" s="1"/>
  <c r="G94" i="6"/>
  <c r="O93" i="6"/>
  <c r="O102" i="6" s="1"/>
  <c r="M93" i="6"/>
  <c r="P93" i="6" s="1"/>
  <c r="G93" i="6"/>
  <c r="O92" i="6"/>
  <c r="M92" i="6"/>
  <c r="P92" i="6" s="1"/>
  <c r="G92" i="6"/>
  <c r="O91" i="6"/>
  <c r="M91" i="6"/>
  <c r="P91" i="6" s="1"/>
  <c r="G91" i="6"/>
  <c r="O88" i="6"/>
  <c r="M88" i="6"/>
  <c r="P88" i="6" s="1"/>
  <c r="G88" i="6"/>
  <c r="O87" i="6"/>
  <c r="M87" i="6"/>
  <c r="P87" i="6" s="1"/>
  <c r="G87" i="6"/>
  <c r="O86" i="6"/>
  <c r="M86" i="6"/>
  <c r="P86" i="6" s="1"/>
  <c r="G86" i="6"/>
  <c r="O85" i="6"/>
  <c r="M85" i="6"/>
  <c r="P85" i="6" s="1"/>
  <c r="G85" i="6"/>
  <c r="O84" i="6"/>
  <c r="M84" i="6"/>
  <c r="P84" i="6" s="1"/>
  <c r="G84" i="6"/>
  <c r="O83" i="6"/>
  <c r="M83" i="6"/>
  <c r="P83" i="6" s="1"/>
  <c r="G83" i="6"/>
  <c r="O82" i="6"/>
  <c r="M82" i="6"/>
  <c r="P82" i="6" s="1"/>
  <c r="G82" i="6"/>
  <c r="O81" i="6"/>
  <c r="M81" i="6"/>
  <c r="P81" i="6" s="1"/>
  <c r="G81" i="6"/>
  <c r="O80" i="6"/>
  <c r="M80" i="6"/>
  <c r="G80" i="6"/>
  <c r="M79" i="6"/>
  <c r="O79" i="6" s="1"/>
  <c r="O90" i="6" s="1"/>
  <c r="G79" i="6"/>
  <c r="O76" i="6"/>
  <c r="M76" i="6"/>
  <c r="P76" i="6" s="1"/>
  <c r="G76" i="6"/>
  <c r="O75" i="6"/>
  <c r="M75" i="6"/>
  <c r="P75" i="6" s="1"/>
  <c r="G75" i="6"/>
  <c r="O74" i="6"/>
  <c r="M74" i="6"/>
  <c r="P74" i="6" s="1"/>
  <c r="G74" i="6"/>
  <c r="O73" i="6"/>
  <c r="M73" i="6"/>
  <c r="P73" i="6" s="1"/>
  <c r="G73" i="6"/>
  <c r="O72" i="6"/>
  <c r="M72" i="6"/>
  <c r="P72" i="6" s="1"/>
  <c r="G72" i="6"/>
  <c r="O71" i="6"/>
  <c r="M71" i="6"/>
  <c r="P71" i="6" s="1"/>
  <c r="G71" i="6"/>
  <c r="O70" i="6"/>
  <c r="M70" i="6"/>
  <c r="P70" i="6" s="1"/>
  <c r="G70" i="6"/>
  <c r="O69" i="6"/>
  <c r="M69" i="6"/>
  <c r="P69" i="6" s="1"/>
  <c r="G69" i="6"/>
  <c r="M68" i="6"/>
  <c r="O68" i="6" s="1"/>
  <c r="G68" i="6"/>
  <c r="M67" i="6"/>
  <c r="O67" i="6" s="1"/>
  <c r="G67" i="6"/>
  <c r="O64" i="6"/>
  <c r="M64" i="6"/>
  <c r="P64" i="6" s="1"/>
  <c r="G64" i="6"/>
  <c r="O63" i="6"/>
  <c r="M63" i="6"/>
  <c r="P63" i="6" s="1"/>
  <c r="G63" i="6"/>
  <c r="O62" i="6"/>
  <c r="M62" i="6"/>
  <c r="P62" i="6" s="1"/>
  <c r="G62" i="6"/>
  <c r="O61" i="6"/>
  <c r="M61" i="6"/>
  <c r="P61" i="6" s="1"/>
  <c r="G61" i="6"/>
  <c r="O60" i="6"/>
  <c r="M60" i="6"/>
  <c r="P60" i="6" s="1"/>
  <c r="G60" i="6"/>
  <c r="O59" i="6"/>
  <c r="M59" i="6"/>
  <c r="P59" i="6" s="1"/>
  <c r="G59" i="6"/>
  <c r="O58" i="6"/>
  <c r="M58" i="6"/>
  <c r="P58" i="6" s="1"/>
  <c r="G58" i="6"/>
  <c r="O57" i="6"/>
  <c r="M57" i="6"/>
  <c r="P57" i="6" s="1"/>
  <c r="G57" i="6"/>
  <c r="O56" i="6"/>
  <c r="M56" i="6"/>
  <c r="P56" i="6" s="1"/>
  <c r="G56" i="6"/>
  <c r="O55" i="6"/>
  <c r="M55" i="6"/>
  <c r="P55" i="6" s="1"/>
  <c r="G55" i="6"/>
  <c r="O52" i="6"/>
  <c r="M52" i="6"/>
  <c r="P52" i="6" s="1"/>
  <c r="G52" i="6"/>
  <c r="O51" i="6"/>
  <c r="M51" i="6"/>
  <c r="P51" i="6" s="1"/>
  <c r="G51" i="6"/>
  <c r="O50" i="6"/>
  <c r="M50" i="6"/>
  <c r="P50" i="6" s="1"/>
  <c r="G50" i="6"/>
  <c r="O49" i="6"/>
  <c r="M49" i="6"/>
  <c r="P49" i="6" s="1"/>
  <c r="G49" i="6"/>
  <c r="O48" i="6"/>
  <c r="M48" i="6"/>
  <c r="P48" i="6" s="1"/>
  <c r="G48" i="6"/>
  <c r="O47" i="6"/>
  <c r="M47" i="6"/>
  <c r="P47" i="6" s="1"/>
  <c r="G47" i="6"/>
  <c r="O46" i="6"/>
  <c r="M46" i="6"/>
  <c r="P46" i="6" s="1"/>
  <c r="G46" i="6"/>
  <c r="O45" i="6"/>
  <c r="M45" i="6"/>
  <c r="P45" i="6" s="1"/>
  <c r="G45" i="6"/>
  <c r="O44" i="6"/>
  <c r="M44" i="6"/>
  <c r="P44" i="6" s="1"/>
  <c r="G44" i="6"/>
  <c r="O43" i="6"/>
  <c r="M43" i="6"/>
  <c r="P43" i="6" s="1"/>
  <c r="G43" i="6"/>
  <c r="O40" i="6"/>
  <c r="M40" i="6"/>
  <c r="P40" i="6" s="1"/>
  <c r="G40" i="6"/>
  <c r="O39" i="6"/>
  <c r="M39" i="6"/>
  <c r="P39" i="6" s="1"/>
  <c r="G39" i="6"/>
  <c r="O38" i="6"/>
  <c r="M38" i="6"/>
  <c r="P38" i="6" s="1"/>
  <c r="G38" i="6"/>
  <c r="O37" i="6"/>
  <c r="M37" i="6"/>
  <c r="P37" i="6" s="1"/>
  <c r="G37" i="6"/>
  <c r="O36" i="6"/>
  <c r="M36" i="6"/>
  <c r="P36" i="6" s="1"/>
  <c r="G36" i="6"/>
  <c r="O35" i="6"/>
  <c r="M35" i="6"/>
  <c r="P35" i="6" s="1"/>
  <c r="G35" i="6"/>
  <c r="O34" i="6"/>
  <c r="M34" i="6"/>
  <c r="P34" i="6" s="1"/>
  <c r="G34" i="6"/>
  <c r="O33" i="6"/>
  <c r="M33" i="6"/>
  <c r="P33" i="6" s="1"/>
  <c r="G33" i="6"/>
  <c r="O32" i="6"/>
  <c r="M32" i="6"/>
  <c r="P32" i="6" s="1"/>
  <c r="G32" i="6"/>
  <c r="O31" i="6"/>
  <c r="M31" i="6"/>
  <c r="P31" i="6" s="1"/>
  <c r="G31" i="6"/>
  <c r="O28" i="6"/>
  <c r="M28" i="6"/>
  <c r="P28" i="6" s="1"/>
  <c r="G28" i="6"/>
  <c r="O27" i="6"/>
  <c r="M27" i="6"/>
  <c r="P27" i="6" s="1"/>
  <c r="G27" i="6"/>
  <c r="O26" i="6"/>
  <c r="M26" i="6"/>
  <c r="P26" i="6" s="1"/>
  <c r="G26" i="6"/>
  <c r="O25" i="6"/>
  <c r="M25" i="6"/>
  <c r="P25" i="6" s="1"/>
  <c r="G25" i="6"/>
  <c r="O24" i="6"/>
  <c r="M24" i="6"/>
  <c r="P24" i="6" s="1"/>
  <c r="G24" i="6"/>
  <c r="O23" i="6"/>
  <c r="M23" i="6"/>
  <c r="P23" i="6" s="1"/>
  <c r="G23" i="6"/>
  <c r="O22" i="6"/>
  <c r="M22" i="6"/>
  <c r="P22" i="6" s="1"/>
  <c r="G22" i="6"/>
  <c r="O21" i="6"/>
  <c r="M21" i="6"/>
  <c r="P21" i="6" s="1"/>
  <c r="G21" i="6"/>
  <c r="O20" i="6"/>
  <c r="M20" i="6"/>
  <c r="P20" i="6" s="1"/>
  <c r="G20" i="6"/>
  <c r="O19" i="6"/>
  <c r="O30" i="6" s="1"/>
  <c r="M19" i="6"/>
  <c r="P19" i="6" s="1"/>
  <c r="G19" i="6"/>
  <c r="O16" i="6"/>
  <c r="M16" i="6"/>
  <c r="P16" i="6" s="1"/>
  <c r="G16" i="6"/>
  <c r="O15" i="6"/>
  <c r="M15" i="6"/>
  <c r="P15" i="6" s="1"/>
  <c r="G15" i="6"/>
  <c r="O14" i="6"/>
  <c r="M14" i="6"/>
  <c r="P14" i="6" s="1"/>
  <c r="G14" i="6"/>
  <c r="O13" i="6"/>
  <c r="M13" i="6"/>
  <c r="P13" i="6" s="1"/>
  <c r="G13" i="6"/>
  <c r="O12" i="6"/>
  <c r="M12" i="6"/>
  <c r="P12" i="6" s="1"/>
  <c r="G12" i="6"/>
  <c r="O11" i="6"/>
  <c r="M11" i="6"/>
  <c r="P11" i="6" s="1"/>
  <c r="G11" i="6"/>
  <c r="O10" i="6"/>
  <c r="M10" i="6"/>
  <c r="P10" i="6" s="1"/>
  <c r="G10" i="6"/>
  <c r="O9" i="6"/>
  <c r="M9" i="6"/>
  <c r="P9" i="6" s="1"/>
  <c r="G9" i="6"/>
  <c r="O8" i="6"/>
  <c r="M8" i="6"/>
  <c r="P8" i="6" s="1"/>
  <c r="G8" i="6"/>
  <c r="M7" i="6"/>
  <c r="O7" i="6" s="1"/>
  <c r="G7" i="6"/>
  <c r="O54" i="6" l="1"/>
  <c r="O42" i="6"/>
  <c r="O114" i="6"/>
  <c r="O18" i="6"/>
  <c r="O66" i="6"/>
  <c r="O150" i="6"/>
  <c r="O78" i="6"/>
  <c r="O74" i="5"/>
  <c r="O71" i="5"/>
  <c r="O68" i="5"/>
  <c r="O65" i="5"/>
  <c r="M75" i="5" s="1"/>
  <c r="J63" i="5"/>
  <c r="H63" i="5"/>
  <c r="F63" i="5"/>
  <c r="D63" i="5"/>
  <c r="C63" i="5"/>
  <c r="K63" i="5" s="1"/>
  <c r="O59" i="5"/>
  <c r="O56" i="5"/>
  <c r="O53" i="5"/>
  <c r="O50" i="5"/>
  <c r="M60" i="5" s="1"/>
  <c r="M48" i="5"/>
  <c r="I48" i="5"/>
  <c r="E48" i="5"/>
  <c r="C48" i="5"/>
  <c r="C51" i="5" s="1"/>
  <c r="O44" i="5"/>
  <c r="O41" i="5"/>
  <c r="O38" i="5"/>
  <c r="O35" i="5"/>
  <c r="M45" i="5" s="1"/>
  <c r="N33" i="5"/>
  <c r="J33" i="5"/>
  <c r="H33" i="5"/>
  <c r="C33" i="5"/>
  <c r="M33" i="5" s="1"/>
  <c r="O29" i="5"/>
  <c r="O26" i="5"/>
  <c r="O23" i="5"/>
  <c r="O20" i="5"/>
  <c r="C18" i="5"/>
  <c r="N18" i="5" s="1"/>
  <c r="O14" i="5"/>
  <c r="O11" i="5"/>
  <c r="O8" i="5"/>
  <c r="C6" i="5"/>
  <c r="N6" i="5" s="1"/>
  <c r="O5" i="5"/>
  <c r="M15" i="5" s="1"/>
  <c r="N3" i="5"/>
  <c r="M3" i="5"/>
  <c r="L3" i="5"/>
  <c r="K3" i="5"/>
  <c r="J3" i="5"/>
  <c r="I3" i="5"/>
  <c r="H3" i="5"/>
  <c r="G3" i="5"/>
  <c r="F3" i="5"/>
  <c r="E3" i="5"/>
  <c r="D3" i="5"/>
  <c r="G143" i="1"/>
  <c r="M143" i="1"/>
  <c r="P143" i="1" s="1"/>
  <c r="O143" i="1"/>
  <c r="G144" i="1"/>
  <c r="M144" i="1"/>
  <c r="P144" i="1" s="1"/>
  <c r="O144" i="1"/>
  <c r="G145" i="1"/>
  <c r="M145" i="1"/>
  <c r="P145" i="1" s="1"/>
  <c r="O145" i="1"/>
  <c r="G146" i="1"/>
  <c r="M146" i="1"/>
  <c r="P146" i="1" s="1"/>
  <c r="O146" i="1"/>
  <c r="G147" i="1"/>
  <c r="M147" i="1"/>
  <c r="P147" i="1" s="1"/>
  <c r="O147" i="1"/>
  <c r="G131" i="1"/>
  <c r="M131" i="1"/>
  <c r="P131" i="1" s="1"/>
  <c r="O131" i="1"/>
  <c r="G132" i="1"/>
  <c r="M132" i="1"/>
  <c r="P132" i="1" s="1"/>
  <c r="O132" i="1"/>
  <c r="G133" i="1"/>
  <c r="M133" i="1"/>
  <c r="P133" i="1" s="1"/>
  <c r="O133" i="1"/>
  <c r="G134" i="1"/>
  <c r="M134" i="1"/>
  <c r="P134" i="1" s="1"/>
  <c r="O134" i="1"/>
  <c r="G135" i="1"/>
  <c r="M135" i="1"/>
  <c r="P135" i="1" s="1"/>
  <c r="O135" i="1"/>
  <c r="G119" i="1"/>
  <c r="M119" i="1"/>
  <c r="P119" i="1" s="1"/>
  <c r="O119" i="1"/>
  <c r="G120" i="1"/>
  <c r="M120" i="1"/>
  <c r="P120" i="1" s="1"/>
  <c r="O120" i="1"/>
  <c r="G121" i="1"/>
  <c r="M121" i="1"/>
  <c r="P121" i="1" s="1"/>
  <c r="O121" i="1"/>
  <c r="G122" i="1"/>
  <c r="M122" i="1"/>
  <c r="P122" i="1" s="1"/>
  <c r="O122" i="1"/>
  <c r="G123" i="1"/>
  <c r="M123" i="1"/>
  <c r="P123" i="1" s="1"/>
  <c r="O123" i="1"/>
  <c r="G107" i="1"/>
  <c r="M107" i="1"/>
  <c r="P107" i="1" s="1"/>
  <c r="O107" i="1"/>
  <c r="G108" i="1"/>
  <c r="M108" i="1"/>
  <c r="P108" i="1" s="1"/>
  <c r="O108" i="1"/>
  <c r="G109" i="1"/>
  <c r="M109" i="1"/>
  <c r="P109" i="1" s="1"/>
  <c r="O109" i="1"/>
  <c r="G110" i="1"/>
  <c r="M110" i="1"/>
  <c r="P110" i="1" s="1"/>
  <c r="O110" i="1"/>
  <c r="G111" i="1"/>
  <c r="M111" i="1"/>
  <c r="P111" i="1" s="1"/>
  <c r="O111" i="1"/>
  <c r="G95" i="1"/>
  <c r="M95" i="1"/>
  <c r="P95" i="1" s="1"/>
  <c r="O95" i="1"/>
  <c r="G96" i="1"/>
  <c r="M96" i="1"/>
  <c r="P96" i="1" s="1"/>
  <c r="O96" i="1"/>
  <c r="G97" i="1"/>
  <c r="M97" i="1"/>
  <c r="P97" i="1" s="1"/>
  <c r="O97" i="1"/>
  <c r="G98" i="1"/>
  <c r="M98" i="1"/>
  <c r="P98" i="1" s="1"/>
  <c r="O98" i="1"/>
  <c r="G99" i="1"/>
  <c r="M99" i="1"/>
  <c r="P99" i="1" s="1"/>
  <c r="O99" i="1"/>
  <c r="G83" i="1"/>
  <c r="M83" i="1"/>
  <c r="P83" i="1" s="1"/>
  <c r="O83" i="1"/>
  <c r="G84" i="1"/>
  <c r="M84" i="1"/>
  <c r="P84" i="1" s="1"/>
  <c r="O84" i="1"/>
  <c r="G85" i="1"/>
  <c r="M85" i="1"/>
  <c r="P85" i="1" s="1"/>
  <c r="O85" i="1"/>
  <c r="G86" i="1"/>
  <c r="M86" i="1"/>
  <c r="P86" i="1" s="1"/>
  <c r="O86" i="1"/>
  <c r="G87" i="1"/>
  <c r="M87" i="1"/>
  <c r="P87" i="1" s="1"/>
  <c r="O87" i="1"/>
  <c r="G71" i="1"/>
  <c r="M71" i="1"/>
  <c r="P71" i="1" s="1"/>
  <c r="O71" i="1"/>
  <c r="G72" i="1"/>
  <c r="M72" i="1"/>
  <c r="P72" i="1" s="1"/>
  <c r="O72" i="1"/>
  <c r="G73" i="1"/>
  <c r="M73" i="1"/>
  <c r="P73" i="1" s="1"/>
  <c r="O73" i="1"/>
  <c r="G74" i="1"/>
  <c r="M74" i="1"/>
  <c r="P74" i="1" s="1"/>
  <c r="O74" i="1"/>
  <c r="G75" i="1"/>
  <c r="M75" i="1"/>
  <c r="P75" i="1" s="1"/>
  <c r="O75" i="1"/>
  <c r="G76" i="1"/>
  <c r="M76" i="1"/>
  <c r="P76" i="1" s="1"/>
  <c r="O76" i="1"/>
  <c r="G59" i="1"/>
  <c r="M59" i="1"/>
  <c r="P59" i="1" s="1"/>
  <c r="O59" i="1"/>
  <c r="G60" i="1"/>
  <c r="M60" i="1"/>
  <c r="P60" i="1" s="1"/>
  <c r="O60" i="1"/>
  <c r="G61" i="1"/>
  <c r="M61" i="1"/>
  <c r="P61" i="1" s="1"/>
  <c r="O61" i="1"/>
  <c r="G62" i="1"/>
  <c r="M62" i="1"/>
  <c r="P62" i="1" s="1"/>
  <c r="O62" i="1"/>
  <c r="G63" i="1"/>
  <c r="M63" i="1"/>
  <c r="P63" i="1" s="1"/>
  <c r="O63" i="1"/>
  <c r="G64" i="1"/>
  <c r="M64" i="1"/>
  <c r="P64" i="1" s="1"/>
  <c r="O64" i="1"/>
  <c r="G48" i="1"/>
  <c r="M48" i="1"/>
  <c r="P48" i="1" s="1"/>
  <c r="O48" i="1"/>
  <c r="G49" i="1"/>
  <c r="M49" i="1"/>
  <c r="P49" i="1" s="1"/>
  <c r="O49" i="1"/>
  <c r="G50" i="1"/>
  <c r="M50" i="1"/>
  <c r="P50" i="1" s="1"/>
  <c r="O50" i="1"/>
  <c r="G51" i="1"/>
  <c r="M51" i="1"/>
  <c r="P51" i="1" s="1"/>
  <c r="O51" i="1"/>
  <c r="G52" i="1"/>
  <c r="M52" i="1"/>
  <c r="P52" i="1" s="1"/>
  <c r="O52" i="1"/>
  <c r="G36" i="1"/>
  <c r="M36" i="1"/>
  <c r="P36" i="1" s="1"/>
  <c r="O36" i="1"/>
  <c r="G37" i="1"/>
  <c r="M37" i="1"/>
  <c r="P37" i="1" s="1"/>
  <c r="O37" i="1"/>
  <c r="G38" i="1"/>
  <c r="M38" i="1"/>
  <c r="P38" i="1" s="1"/>
  <c r="O38" i="1"/>
  <c r="G39" i="1"/>
  <c r="M39" i="1"/>
  <c r="P39" i="1" s="1"/>
  <c r="O39" i="1"/>
  <c r="G40" i="1"/>
  <c r="M40" i="1"/>
  <c r="P40" i="1" s="1"/>
  <c r="O40" i="1"/>
  <c r="O47" i="1"/>
  <c r="M47" i="1"/>
  <c r="P47" i="1" s="1"/>
  <c r="G47" i="1"/>
  <c r="O35" i="1"/>
  <c r="M35" i="1"/>
  <c r="P35" i="1" s="1"/>
  <c r="G35" i="1"/>
  <c r="O27" i="1"/>
  <c r="M27" i="1"/>
  <c r="P27" i="1" s="1"/>
  <c r="G27" i="1"/>
  <c r="O26" i="1"/>
  <c r="M26" i="1"/>
  <c r="P26" i="1" s="1"/>
  <c r="G26" i="1"/>
  <c r="O25" i="1"/>
  <c r="M25" i="1"/>
  <c r="P25" i="1" s="1"/>
  <c r="G25" i="1"/>
  <c r="O24" i="1"/>
  <c r="M24" i="1"/>
  <c r="P24" i="1" s="1"/>
  <c r="G24" i="1"/>
  <c r="O23" i="1"/>
  <c r="M23" i="1"/>
  <c r="P23" i="1" s="1"/>
  <c r="G23" i="1"/>
  <c r="O12" i="1"/>
  <c r="M12" i="1"/>
  <c r="P12" i="1" s="1"/>
  <c r="G12" i="1"/>
  <c r="G10" i="1"/>
  <c r="M10" i="1"/>
  <c r="P10" i="1" s="1"/>
  <c r="O10" i="1"/>
  <c r="G11" i="1"/>
  <c r="M11" i="1"/>
  <c r="P11" i="1" s="1"/>
  <c r="O11" i="1"/>
  <c r="G13" i="1"/>
  <c r="M13" i="1"/>
  <c r="P13" i="1" s="1"/>
  <c r="O13" i="1"/>
  <c r="G14" i="1"/>
  <c r="M14" i="1"/>
  <c r="P14" i="1" s="1"/>
  <c r="O14" i="1"/>
  <c r="M32" i="1"/>
  <c r="P32" i="1" s="1"/>
  <c r="M7" i="1"/>
  <c r="O7" i="1" s="1"/>
  <c r="M31" i="1"/>
  <c r="P31" i="1" s="1"/>
  <c r="O148" i="1"/>
  <c r="O142" i="1"/>
  <c r="O141" i="1"/>
  <c r="O140" i="1"/>
  <c r="O139" i="1"/>
  <c r="O136" i="1"/>
  <c r="O130" i="1"/>
  <c r="O129" i="1"/>
  <c r="O128" i="1"/>
  <c r="O127" i="1"/>
  <c r="O124" i="1"/>
  <c r="O118" i="1"/>
  <c r="O117" i="1"/>
  <c r="O116" i="1"/>
  <c r="O115" i="1"/>
  <c r="O112" i="1"/>
  <c r="O106" i="1"/>
  <c r="O105" i="1"/>
  <c r="O104" i="1"/>
  <c r="O103" i="1"/>
  <c r="O100" i="1"/>
  <c r="O94" i="1"/>
  <c r="O93" i="1"/>
  <c r="O92" i="1"/>
  <c r="O91" i="1"/>
  <c r="O88" i="1"/>
  <c r="O82" i="1"/>
  <c r="O81" i="1"/>
  <c r="O79" i="1"/>
  <c r="O70" i="1"/>
  <c r="O69" i="1"/>
  <c r="O58" i="1"/>
  <c r="O57" i="1"/>
  <c r="O56" i="1"/>
  <c r="O55" i="1"/>
  <c r="O46" i="1"/>
  <c r="O45" i="1"/>
  <c r="O44" i="1"/>
  <c r="O43" i="1"/>
  <c r="O34" i="1"/>
  <c r="O33" i="1"/>
  <c r="O32" i="1"/>
  <c r="O31" i="1"/>
  <c r="O28" i="1"/>
  <c r="O22" i="1"/>
  <c r="O21" i="1"/>
  <c r="O20" i="1"/>
  <c r="O19" i="1"/>
  <c r="O8" i="1"/>
  <c r="O9" i="1"/>
  <c r="O15" i="1"/>
  <c r="O16" i="1"/>
  <c r="M148" i="1"/>
  <c r="P148" i="1" s="1"/>
  <c r="M142" i="1"/>
  <c r="P142" i="1" s="1"/>
  <c r="M141" i="1"/>
  <c r="P141" i="1" s="1"/>
  <c r="M140" i="1"/>
  <c r="P140" i="1" s="1"/>
  <c r="M139" i="1"/>
  <c r="P139" i="1" s="1"/>
  <c r="M136" i="1"/>
  <c r="P136" i="1" s="1"/>
  <c r="M130" i="1"/>
  <c r="P130" i="1" s="1"/>
  <c r="M129" i="1"/>
  <c r="P129" i="1" s="1"/>
  <c r="M128" i="1"/>
  <c r="P128" i="1" s="1"/>
  <c r="M127" i="1"/>
  <c r="P127" i="1" s="1"/>
  <c r="M124" i="1"/>
  <c r="P124" i="1" s="1"/>
  <c r="M118" i="1"/>
  <c r="P118" i="1" s="1"/>
  <c r="M117" i="1"/>
  <c r="P117" i="1" s="1"/>
  <c r="M116" i="1"/>
  <c r="P116" i="1" s="1"/>
  <c r="M115" i="1"/>
  <c r="P115" i="1" s="1"/>
  <c r="M112" i="1"/>
  <c r="P112" i="1" s="1"/>
  <c r="M106" i="1"/>
  <c r="P106" i="1" s="1"/>
  <c r="M105" i="1"/>
  <c r="P105" i="1" s="1"/>
  <c r="M104" i="1"/>
  <c r="P104" i="1" s="1"/>
  <c r="M103" i="1"/>
  <c r="P103" i="1" s="1"/>
  <c r="M100" i="1"/>
  <c r="P100" i="1" s="1"/>
  <c r="M94" i="1"/>
  <c r="P94" i="1" s="1"/>
  <c r="M93" i="1"/>
  <c r="P93" i="1" s="1"/>
  <c r="M92" i="1"/>
  <c r="P92" i="1" s="1"/>
  <c r="M91" i="1"/>
  <c r="P91" i="1" s="1"/>
  <c r="M88" i="1"/>
  <c r="P88" i="1" s="1"/>
  <c r="M82" i="1"/>
  <c r="P82" i="1" s="1"/>
  <c r="M81" i="1"/>
  <c r="P81" i="1" s="1"/>
  <c r="M80" i="1"/>
  <c r="O80" i="1" s="1"/>
  <c r="M79" i="1"/>
  <c r="P79" i="1" s="1"/>
  <c r="M70" i="1"/>
  <c r="P70" i="1" s="1"/>
  <c r="M69" i="1"/>
  <c r="P69" i="1" s="1"/>
  <c r="M68" i="1"/>
  <c r="O68" i="1" s="1"/>
  <c r="M67" i="1"/>
  <c r="P67" i="1" s="1"/>
  <c r="M58" i="1"/>
  <c r="P58" i="1" s="1"/>
  <c r="M57" i="1"/>
  <c r="P57" i="1" s="1"/>
  <c r="M56" i="1"/>
  <c r="P56" i="1" s="1"/>
  <c r="M55" i="1"/>
  <c r="P55" i="1" s="1"/>
  <c r="M46" i="1"/>
  <c r="P46" i="1" s="1"/>
  <c r="M45" i="1"/>
  <c r="P45" i="1" s="1"/>
  <c r="M44" i="1"/>
  <c r="P44" i="1" s="1"/>
  <c r="M43" i="1"/>
  <c r="P43" i="1" s="1"/>
  <c r="M34" i="1"/>
  <c r="P34" i="1" s="1"/>
  <c r="M33" i="1"/>
  <c r="P33" i="1" s="1"/>
  <c r="M28" i="1"/>
  <c r="P28" i="1" s="1"/>
  <c r="M22" i="1"/>
  <c r="P22" i="1" s="1"/>
  <c r="M21" i="1"/>
  <c r="P21" i="1" s="1"/>
  <c r="M20" i="1"/>
  <c r="P20" i="1" s="1"/>
  <c r="M19" i="1"/>
  <c r="P19" i="1" s="1"/>
  <c r="M8" i="1"/>
  <c r="P8" i="1" s="1"/>
  <c r="M9" i="1"/>
  <c r="P9" i="1" s="1"/>
  <c r="M15" i="1"/>
  <c r="P15" i="1" s="1"/>
  <c r="M16" i="1"/>
  <c r="P16" i="1" s="1"/>
  <c r="G7" i="1"/>
  <c r="G8" i="1"/>
  <c r="G9" i="1"/>
  <c r="G15" i="1"/>
  <c r="G16" i="1"/>
  <c r="J20" i="4"/>
  <c r="J15" i="4"/>
  <c r="U3" i="6" s="1"/>
  <c r="G20" i="1"/>
  <c r="G22" i="1"/>
  <c r="G28" i="1"/>
  <c r="J12" i="4"/>
  <c r="J17" i="4" s="1"/>
  <c r="G148" i="1"/>
  <c r="G142" i="1"/>
  <c r="G141" i="1"/>
  <c r="G140" i="1"/>
  <c r="G139" i="1"/>
  <c r="G136" i="1"/>
  <c r="G130" i="1"/>
  <c r="G129" i="1"/>
  <c r="G128" i="1"/>
  <c r="G127" i="1"/>
  <c r="G124" i="1"/>
  <c r="G118" i="1"/>
  <c r="G117" i="1"/>
  <c r="G116" i="1"/>
  <c r="G115" i="1"/>
  <c r="G112" i="1"/>
  <c r="G106" i="1"/>
  <c r="G105" i="1"/>
  <c r="G104" i="1"/>
  <c r="G103" i="1"/>
  <c r="G100" i="1"/>
  <c r="G94" i="1"/>
  <c r="G93" i="1"/>
  <c r="G92" i="1"/>
  <c r="G91" i="1"/>
  <c r="G88" i="1"/>
  <c r="G82" i="1"/>
  <c r="G81" i="1"/>
  <c r="G80" i="1"/>
  <c r="G79" i="1"/>
  <c r="G70" i="1"/>
  <c r="G69" i="1"/>
  <c r="G68" i="1"/>
  <c r="G67" i="1"/>
  <c r="F33" i="5" l="1"/>
  <c r="M30" i="5"/>
  <c r="L63" i="5"/>
  <c r="L33" i="5"/>
  <c r="N63" i="5"/>
  <c r="C66" i="5"/>
  <c r="N66" i="5" s="1"/>
  <c r="C36" i="5"/>
  <c r="D33" i="5"/>
  <c r="U3" i="1"/>
  <c r="H147" i="6"/>
  <c r="H143" i="6"/>
  <c r="H139" i="6"/>
  <c r="H149" i="6" s="1"/>
  <c r="H135" i="6"/>
  <c r="H131" i="6"/>
  <c r="H127" i="6"/>
  <c r="H137" i="6" s="1"/>
  <c r="H121" i="6"/>
  <c r="H117" i="6"/>
  <c r="H111" i="6"/>
  <c r="H107" i="6"/>
  <c r="H103" i="6"/>
  <c r="H113" i="6" s="1"/>
  <c r="H99" i="6"/>
  <c r="H95" i="6"/>
  <c r="H91" i="6"/>
  <c r="H101" i="6" s="1"/>
  <c r="H85" i="6"/>
  <c r="H81" i="6"/>
  <c r="P80" i="6"/>
  <c r="Q80" i="6" s="1"/>
  <c r="P79" i="6"/>
  <c r="Q79" i="6" s="1"/>
  <c r="H74" i="6"/>
  <c r="H70" i="6"/>
  <c r="P68" i="6"/>
  <c r="Q68" i="6" s="1"/>
  <c r="H145" i="6"/>
  <c r="H141" i="6"/>
  <c r="H133" i="6"/>
  <c r="H129" i="6"/>
  <c r="H123" i="6"/>
  <c r="H119" i="6"/>
  <c r="H115" i="6"/>
  <c r="H125" i="6" s="1"/>
  <c r="H109" i="6"/>
  <c r="H105" i="6"/>
  <c r="H97" i="6"/>
  <c r="H93" i="6"/>
  <c r="H87" i="6"/>
  <c r="H83" i="6"/>
  <c r="H80" i="6"/>
  <c r="R80" i="6" s="1"/>
  <c r="H76" i="6"/>
  <c r="H72" i="6"/>
  <c r="H68" i="6"/>
  <c r="P67" i="6"/>
  <c r="Q67" i="6" s="1"/>
  <c r="H62" i="6"/>
  <c r="H58" i="6"/>
  <c r="H60" i="6"/>
  <c r="H52" i="6"/>
  <c r="H48" i="6"/>
  <c r="H44" i="6"/>
  <c r="H38" i="6"/>
  <c r="H34" i="6"/>
  <c r="H64" i="6"/>
  <c r="H56" i="6"/>
  <c r="H50" i="6"/>
  <c r="H46" i="6"/>
  <c r="H40" i="6"/>
  <c r="H36" i="6"/>
  <c r="H32" i="6"/>
  <c r="H26" i="6"/>
  <c r="H22" i="6"/>
  <c r="H16" i="6"/>
  <c r="H12" i="6"/>
  <c r="H8" i="6"/>
  <c r="P7" i="6"/>
  <c r="Q7" i="6" s="1"/>
  <c r="Q3" i="6"/>
  <c r="H28" i="6"/>
  <c r="H24" i="6"/>
  <c r="H20" i="6"/>
  <c r="H14" i="6"/>
  <c r="H10" i="6"/>
  <c r="Q8" i="6"/>
  <c r="R8" i="6" s="1"/>
  <c r="H13" i="6"/>
  <c r="Q21" i="6"/>
  <c r="Q26" i="6"/>
  <c r="H33" i="6"/>
  <c r="Q40" i="6"/>
  <c r="Q9" i="6"/>
  <c r="H11" i="6"/>
  <c r="Q14" i="6"/>
  <c r="R14" i="6" s="1"/>
  <c r="Q19" i="6"/>
  <c r="H21" i="6"/>
  <c r="Q24" i="6"/>
  <c r="Q27" i="6"/>
  <c r="H31" i="6"/>
  <c r="H41" i="6" s="1"/>
  <c r="Q34" i="6"/>
  <c r="Q37" i="6"/>
  <c r="H39" i="6"/>
  <c r="Q44" i="6"/>
  <c r="Q47" i="6"/>
  <c r="H49" i="6"/>
  <c r="Q52" i="6"/>
  <c r="R52" i="6" s="1"/>
  <c r="Q57" i="6"/>
  <c r="H63" i="6"/>
  <c r="Q12" i="6"/>
  <c r="R12" i="6" s="1"/>
  <c r="H19" i="6"/>
  <c r="H29" i="6" s="1"/>
  <c r="Q25" i="6"/>
  <c r="Q32" i="6"/>
  <c r="H37" i="6"/>
  <c r="H43" i="6"/>
  <c r="H53" i="6" s="1"/>
  <c r="Q46" i="6"/>
  <c r="Q49" i="6"/>
  <c r="H51" i="6"/>
  <c r="Q56" i="6"/>
  <c r="R56" i="6" s="1"/>
  <c r="Q58" i="6"/>
  <c r="Q61" i="6"/>
  <c r="Q60" i="6"/>
  <c r="R60" i="6" s="1"/>
  <c r="Q63" i="6"/>
  <c r="R63" i="6" s="1"/>
  <c r="H67" i="6"/>
  <c r="H77" i="6" s="1"/>
  <c r="Q70" i="6"/>
  <c r="R70" i="6" s="1"/>
  <c r="Q73" i="6"/>
  <c r="H75" i="6"/>
  <c r="H82" i="6"/>
  <c r="Q85" i="6"/>
  <c r="Q88" i="6"/>
  <c r="H92" i="6"/>
  <c r="Q95" i="6"/>
  <c r="R95" i="6" s="1"/>
  <c r="Q98" i="6"/>
  <c r="H100" i="6"/>
  <c r="H104" i="6"/>
  <c r="Q107" i="6"/>
  <c r="R107" i="6" s="1"/>
  <c r="Q110" i="6"/>
  <c r="H112" i="6"/>
  <c r="Q117" i="6"/>
  <c r="R117" i="6" s="1"/>
  <c r="Q120" i="6"/>
  <c r="H122" i="6"/>
  <c r="Q127" i="6"/>
  <c r="Q130" i="6"/>
  <c r="H132" i="6"/>
  <c r="Q135" i="6"/>
  <c r="R135" i="6" s="1"/>
  <c r="Q139" i="6"/>
  <c r="Q142" i="6"/>
  <c r="H144" i="6"/>
  <c r="Q147" i="6"/>
  <c r="R147" i="6" s="1"/>
  <c r="H69" i="6"/>
  <c r="Q72" i="6"/>
  <c r="R72" i="6" s="1"/>
  <c r="Q75" i="6"/>
  <c r="H79" i="6"/>
  <c r="H89" i="6" s="1"/>
  <c r="Q83" i="6"/>
  <c r="R83" i="6" s="1"/>
  <c r="Q86" i="6"/>
  <c r="H88" i="6"/>
  <c r="Q93" i="6"/>
  <c r="R93" i="6" s="1"/>
  <c r="Q96" i="6"/>
  <c r="H98" i="6"/>
  <c r="Q104" i="6"/>
  <c r="H106" i="6"/>
  <c r="Q109" i="6"/>
  <c r="R109" i="6" s="1"/>
  <c r="Q112" i="6"/>
  <c r="H116" i="6"/>
  <c r="Q119" i="6"/>
  <c r="Q122" i="6"/>
  <c r="H124" i="6"/>
  <c r="Q129" i="6"/>
  <c r="R129" i="6" s="1"/>
  <c r="Q132" i="6"/>
  <c r="H134" i="6"/>
  <c r="Q140" i="6"/>
  <c r="Q11" i="6"/>
  <c r="R11" i="6" s="1"/>
  <c r="Q16" i="6"/>
  <c r="R16" i="6" s="1"/>
  <c r="H23" i="6"/>
  <c r="Q31" i="6"/>
  <c r="Q36" i="6"/>
  <c r="R36" i="6" s="1"/>
  <c r="H7" i="6"/>
  <c r="H17" i="6" s="1"/>
  <c r="Q10" i="6"/>
  <c r="R10" i="6" s="1"/>
  <c r="Q13" i="6"/>
  <c r="R13" i="6" s="1"/>
  <c r="H15" i="6"/>
  <c r="Q20" i="6"/>
  <c r="R20" i="6" s="1"/>
  <c r="Q23" i="6"/>
  <c r="R23" i="6" s="1"/>
  <c r="H25" i="6"/>
  <c r="Q28" i="6"/>
  <c r="Q33" i="6"/>
  <c r="H35" i="6"/>
  <c r="Q38" i="6"/>
  <c r="R38" i="6" s="1"/>
  <c r="Q43" i="6"/>
  <c r="H45" i="6"/>
  <c r="Q48" i="6"/>
  <c r="R48" i="6" s="1"/>
  <c r="Q51" i="6"/>
  <c r="R51" i="6" s="1"/>
  <c r="H55" i="6"/>
  <c r="H65" i="6" s="1"/>
  <c r="Q62" i="6"/>
  <c r="R62" i="6" s="1"/>
  <c r="H9" i="6"/>
  <c r="Q15" i="6"/>
  <c r="Q22" i="6"/>
  <c r="R22" i="6" s="1"/>
  <c r="H27" i="6"/>
  <c r="Q35" i="6"/>
  <c r="Q39" i="6"/>
  <c r="R39" i="6" s="1"/>
  <c r="Q45" i="6"/>
  <c r="H47" i="6"/>
  <c r="Q50" i="6"/>
  <c r="R50" i="6" s="1"/>
  <c r="Q55" i="6"/>
  <c r="H57" i="6"/>
  <c r="H59" i="6"/>
  <c r="Q59" i="6"/>
  <c r="H61" i="6"/>
  <c r="Q64" i="6"/>
  <c r="R64" i="6" s="1"/>
  <c r="Q69" i="6"/>
  <c r="R69" i="6" s="1"/>
  <c r="H71" i="6"/>
  <c r="Q74" i="6"/>
  <c r="R74" i="6" s="1"/>
  <c r="Q81" i="6"/>
  <c r="R81" i="6" s="1"/>
  <c r="Q84" i="6"/>
  <c r="H86" i="6"/>
  <c r="Q91" i="6"/>
  <c r="Q94" i="6"/>
  <c r="H96" i="6"/>
  <c r="Q99" i="6"/>
  <c r="R99" i="6" s="1"/>
  <c r="Q103" i="6"/>
  <c r="Q106" i="6"/>
  <c r="H108" i="6"/>
  <c r="Q111" i="6"/>
  <c r="R111" i="6" s="1"/>
  <c r="Q116" i="6"/>
  <c r="R116" i="6" s="1"/>
  <c r="H118" i="6"/>
  <c r="Q121" i="6"/>
  <c r="Q124" i="6"/>
  <c r="H128" i="6"/>
  <c r="Q131" i="6"/>
  <c r="R131" i="6" s="1"/>
  <c r="Q134" i="6"/>
  <c r="H136" i="6"/>
  <c r="H140" i="6"/>
  <c r="Q143" i="6"/>
  <c r="R143" i="6" s="1"/>
  <c r="Q146" i="6"/>
  <c r="H148" i="6"/>
  <c r="Q71" i="6"/>
  <c r="H73" i="6"/>
  <c r="Q76" i="6"/>
  <c r="R76" i="6" s="1"/>
  <c r="Q82" i="6"/>
  <c r="R82" i="6" s="1"/>
  <c r="H84" i="6"/>
  <c r="Q87" i="6"/>
  <c r="R87" i="6" s="1"/>
  <c r="Q92" i="6"/>
  <c r="H94" i="6"/>
  <c r="Q97" i="6"/>
  <c r="R97" i="6" s="1"/>
  <c r="Q100" i="6"/>
  <c r="R100" i="6" s="1"/>
  <c r="Q105" i="6"/>
  <c r="Q108" i="6"/>
  <c r="H110" i="6"/>
  <c r="Q115" i="6"/>
  <c r="Q118" i="6"/>
  <c r="H120" i="6"/>
  <c r="Q123" i="6"/>
  <c r="R123" i="6" s="1"/>
  <c r="Q128" i="6"/>
  <c r="H130" i="6"/>
  <c r="Q133" i="6"/>
  <c r="R133" i="6" s="1"/>
  <c r="Q136" i="6"/>
  <c r="Q141" i="6"/>
  <c r="Q144" i="6"/>
  <c r="R144" i="6" s="1"/>
  <c r="H146" i="6"/>
  <c r="Q3" i="1"/>
  <c r="H14" i="1"/>
  <c r="Q13" i="1"/>
  <c r="H11" i="1"/>
  <c r="Q10" i="1"/>
  <c r="R10" i="1" s="1"/>
  <c r="H12" i="1"/>
  <c r="Q23" i="1"/>
  <c r="H24" i="1"/>
  <c r="R24" i="1" s="1"/>
  <c r="Q25" i="1"/>
  <c r="H26" i="1"/>
  <c r="Q27" i="1"/>
  <c r="H35" i="1"/>
  <c r="Q47" i="1"/>
  <c r="R47" i="1" s="1"/>
  <c r="H40" i="1"/>
  <c r="Q39" i="1"/>
  <c r="H38" i="1"/>
  <c r="R38" i="1" s="1"/>
  <c r="Q37" i="1"/>
  <c r="R37" i="1" s="1"/>
  <c r="H36" i="1"/>
  <c r="Q52" i="1"/>
  <c r="H51" i="1"/>
  <c r="Q50" i="1"/>
  <c r="H49" i="1"/>
  <c r="Q48" i="1"/>
  <c r="H64" i="1"/>
  <c r="R64" i="1" s="1"/>
  <c r="Q63" i="1"/>
  <c r="R63" i="1" s="1"/>
  <c r="H62" i="1"/>
  <c r="Q61" i="1"/>
  <c r="H60" i="1"/>
  <c r="Q59" i="1"/>
  <c r="R59" i="1" s="1"/>
  <c r="H76" i="1"/>
  <c r="Q75" i="1"/>
  <c r="H74" i="1"/>
  <c r="R74" i="1" s="1"/>
  <c r="Q73" i="1"/>
  <c r="H72" i="1"/>
  <c r="Q71" i="1"/>
  <c r="H87" i="1"/>
  <c r="Q86" i="1"/>
  <c r="R86" i="1" s="1"/>
  <c r="H85" i="1"/>
  <c r="Q84" i="1"/>
  <c r="H83" i="1"/>
  <c r="R83" i="1" s="1"/>
  <c r="Q99" i="1"/>
  <c r="R99" i="1" s="1"/>
  <c r="H98" i="1"/>
  <c r="Q97" i="1"/>
  <c r="H96" i="1"/>
  <c r="Q95" i="1"/>
  <c r="H111" i="1"/>
  <c r="Q110" i="1"/>
  <c r="H109" i="1"/>
  <c r="Q108" i="1"/>
  <c r="R108" i="1" s="1"/>
  <c r="H107" i="1"/>
  <c r="H123" i="1"/>
  <c r="Q122" i="1"/>
  <c r="H121" i="1"/>
  <c r="Q120" i="1"/>
  <c r="H119" i="1"/>
  <c r="Q135" i="1"/>
  <c r="R135" i="1" s="1"/>
  <c r="H134" i="1"/>
  <c r="Q133" i="1"/>
  <c r="H132" i="1"/>
  <c r="Q131" i="1"/>
  <c r="H147" i="1"/>
  <c r="Q146" i="1"/>
  <c r="H145" i="1"/>
  <c r="H144" i="1"/>
  <c r="Q143" i="1"/>
  <c r="Q145" i="6"/>
  <c r="Q8" i="1"/>
  <c r="Q14" i="1"/>
  <c r="H13" i="1"/>
  <c r="R13" i="1" s="1"/>
  <c r="Q11" i="1"/>
  <c r="H10" i="1"/>
  <c r="Q12" i="1"/>
  <c r="R12" i="1" s="1"/>
  <c r="H23" i="1"/>
  <c r="R23" i="1" s="1"/>
  <c r="Q24" i="1"/>
  <c r="H25" i="1"/>
  <c r="Q26" i="1"/>
  <c r="H27" i="1"/>
  <c r="Q35" i="1"/>
  <c r="H47" i="1"/>
  <c r="Q40" i="1"/>
  <c r="R40" i="1" s="1"/>
  <c r="H39" i="1"/>
  <c r="R39" i="1" s="1"/>
  <c r="Q38" i="1"/>
  <c r="H37" i="1"/>
  <c r="Q36" i="1"/>
  <c r="H52" i="1"/>
  <c r="R52" i="1" s="1"/>
  <c r="Q51" i="1"/>
  <c r="H50" i="1"/>
  <c r="Q49" i="1"/>
  <c r="R49" i="1" s="1"/>
  <c r="H48" i="1"/>
  <c r="R48" i="1" s="1"/>
  <c r="Q64" i="1"/>
  <c r="H63" i="1"/>
  <c r="Q62" i="1"/>
  <c r="H61" i="1"/>
  <c r="R61" i="1" s="1"/>
  <c r="Q60" i="1"/>
  <c r="H59" i="1"/>
  <c r="Q76" i="1"/>
  <c r="R76" i="1" s="1"/>
  <c r="H75" i="1"/>
  <c r="R75" i="1" s="1"/>
  <c r="Q74" i="1"/>
  <c r="H73" i="1"/>
  <c r="Q72" i="1"/>
  <c r="H71" i="1"/>
  <c r="R71" i="1" s="1"/>
  <c r="Q87" i="1"/>
  <c r="H86" i="1"/>
  <c r="Q85" i="1"/>
  <c r="R85" i="1" s="1"/>
  <c r="H84" i="1"/>
  <c r="R84" i="1" s="1"/>
  <c r="Q83" i="1"/>
  <c r="H99" i="1"/>
  <c r="Q98" i="1"/>
  <c r="H97" i="1"/>
  <c r="R97" i="1" s="1"/>
  <c r="Q96" i="1"/>
  <c r="H95" i="1"/>
  <c r="Q111" i="1"/>
  <c r="R111" i="1" s="1"/>
  <c r="H110" i="1"/>
  <c r="R110" i="1" s="1"/>
  <c r="Q109" i="1"/>
  <c r="H108" i="1"/>
  <c r="Q107" i="1"/>
  <c r="Q123" i="1"/>
  <c r="R123" i="1" s="1"/>
  <c r="Q148" i="6"/>
  <c r="H142" i="6"/>
  <c r="H122" i="1"/>
  <c r="R122" i="1" s="1"/>
  <c r="Q121" i="1"/>
  <c r="R121" i="1" s="1"/>
  <c r="H120" i="1"/>
  <c r="Q119" i="1"/>
  <c r="H135" i="1"/>
  <c r="Q134" i="1"/>
  <c r="H133" i="1"/>
  <c r="R133" i="1" s="1"/>
  <c r="Q132" i="1"/>
  <c r="R132" i="1" s="1"/>
  <c r="H131" i="1"/>
  <c r="R131" i="1" s="1"/>
  <c r="Q147" i="1"/>
  <c r="H146" i="1"/>
  <c r="Q145" i="1"/>
  <c r="R145" i="1" s="1"/>
  <c r="Q144" i="1"/>
  <c r="H143" i="1"/>
  <c r="O67" i="1"/>
  <c r="O78" i="1" s="1"/>
  <c r="K51" i="5"/>
  <c r="G51" i="5"/>
  <c r="C54" i="5"/>
  <c r="L51" i="5"/>
  <c r="D51" i="5"/>
  <c r="N51" i="5"/>
  <c r="J51" i="5"/>
  <c r="F51" i="5"/>
  <c r="M51" i="5"/>
  <c r="I51" i="5"/>
  <c r="E51" i="5"/>
  <c r="H51" i="5"/>
  <c r="G18" i="5"/>
  <c r="K18" i="5"/>
  <c r="G66" i="5"/>
  <c r="K66" i="5"/>
  <c r="D6" i="5"/>
  <c r="H6" i="5"/>
  <c r="L6" i="5"/>
  <c r="C9" i="5"/>
  <c r="D18" i="5"/>
  <c r="H18" i="5"/>
  <c r="L18" i="5"/>
  <c r="C21" i="5"/>
  <c r="G33" i="5"/>
  <c r="K33" i="5"/>
  <c r="F36" i="5"/>
  <c r="F48" i="5"/>
  <c r="J48" i="5"/>
  <c r="N48" i="5"/>
  <c r="E63" i="5"/>
  <c r="I63" i="5"/>
  <c r="M63" i="5"/>
  <c r="D66" i="5"/>
  <c r="H66" i="5"/>
  <c r="L66" i="5"/>
  <c r="C69" i="5"/>
  <c r="E6" i="5"/>
  <c r="I6" i="5"/>
  <c r="M6" i="5"/>
  <c r="E18" i="5"/>
  <c r="I18" i="5"/>
  <c r="M18" i="5"/>
  <c r="G36" i="5"/>
  <c r="K36" i="5"/>
  <c r="G48" i="5"/>
  <c r="K48" i="5"/>
  <c r="E66" i="5"/>
  <c r="I66" i="5"/>
  <c r="M66" i="5"/>
  <c r="G6" i="5"/>
  <c r="K6" i="5"/>
  <c r="F6" i="5"/>
  <c r="J6" i="5"/>
  <c r="F18" i="5"/>
  <c r="J18" i="5"/>
  <c r="E33" i="5"/>
  <c r="I33" i="5"/>
  <c r="H36" i="5"/>
  <c r="L36" i="5"/>
  <c r="D48" i="5"/>
  <c r="H48" i="5"/>
  <c r="L48" i="5"/>
  <c r="G63" i="5"/>
  <c r="F66" i="5"/>
  <c r="J66" i="5"/>
  <c r="R107" i="1"/>
  <c r="R147" i="1"/>
  <c r="R120" i="1"/>
  <c r="R98" i="1"/>
  <c r="R119" i="1"/>
  <c r="R87" i="1"/>
  <c r="R96" i="1"/>
  <c r="R72" i="1"/>
  <c r="R60" i="1"/>
  <c r="R62" i="1"/>
  <c r="R50" i="1"/>
  <c r="R51" i="1"/>
  <c r="R36" i="1"/>
  <c r="R27" i="1"/>
  <c r="R25" i="1"/>
  <c r="R35" i="1"/>
  <c r="R26" i="1"/>
  <c r="R14" i="1"/>
  <c r="R11" i="1"/>
  <c r="AD5" i="4"/>
  <c r="O126" i="1"/>
  <c r="O30" i="1"/>
  <c r="O18" i="1"/>
  <c r="O114" i="1"/>
  <c r="O54" i="1"/>
  <c r="O90" i="1"/>
  <c r="O150" i="1"/>
  <c r="O42" i="1"/>
  <c r="O138" i="1"/>
  <c r="O102" i="1"/>
  <c r="O66" i="1"/>
  <c r="J16" i="4"/>
  <c r="P80" i="1"/>
  <c r="Q80" i="1" s="1"/>
  <c r="G58" i="1"/>
  <c r="G57" i="1"/>
  <c r="G56" i="1"/>
  <c r="G55" i="1"/>
  <c r="G46" i="1"/>
  <c r="G45" i="1"/>
  <c r="G44" i="1"/>
  <c r="G43" i="1"/>
  <c r="G34" i="1"/>
  <c r="G33" i="1"/>
  <c r="G32" i="1"/>
  <c r="G31" i="1"/>
  <c r="G19" i="1"/>
  <c r="G21" i="1"/>
  <c r="C39" i="5" l="1"/>
  <c r="E36" i="5"/>
  <c r="M36" i="5"/>
  <c r="I36" i="5"/>
  <c r="D36" i="5"/>
  <c r="N36" i="5"/>
  <c r="R95" i="1"/>
  <c r="R92" i="6"/>
  <c r="R121" i="6"/>
  <c r="R33" i="6"/>
  <c r="R85" i="6"/>
  <c r="R32" i="6"/>
  <c r="J36" i="5"/>
  <c r="R148" i="6"/>
  <c r="R141" i="6"/>
  <c r="R28" i="6"/>
  <c r="R143" i="1"/>
  <c r="R144" i="1"/>
  <c r="R35" i="6"/>
  <c r="R134" i="1"/>
  <c r="R73" i="1"/>
  <c r="R105" i="6"/>
  <c r="R134" i="6"/>
  <c r="R119" i="6"/>
  <c r="R34" i="6"/>
  <c r="R146" i="1"/>
  <c r="R109" i="1"/>
  <c r="R145" i="6"/>
  <c r="R40" i="6"/>
  <c r="R136" i="6"/>
  <c r="R118" i="6"/>
  <c r="R71" i="6"/>
  <c r="R146" i="6"/>
  <c r="R15" i="6"/>
  <c r="R132" i="6"/>
  <c r="R112" i="6"/>
  <c r="R86" i="6"/>
  <c r="R49" i="6"/>
  <c r="R68" i="6"/>
  <c r="R128" i="6"/>
  <c r="R115" i="6"/>
  <c r="R125" i="6" s="1"/>
  <c r="S125" i="6" s="1"/>
  <c r="T125" i="6" s="1"/>
  <c r="Q125" i="6"/>
  <c r="R108" i="6"/>
  <c r="R124" i="6"/>
  <c r="R106" i="6"/>
  <c r="R94" i="6"/>
  <c r="R59" i="6"/>
  <c r="R45" i="6"/>
  <c r="Q53" i="6"/>
  <c r="R43" i="6"/>
  <c r="R53" i="6" s="1"/>
  <c r="S53" i="6" s="1"/>
  <c r="T53" i="6" s="1"/>
  <c r="R122" i="6"/>
  <c r="R104" i="6"/>
  <c r="R96" i="6"/>
  <c r="R75" i="6"/>
  <c r="R139" i="6"/>
  <c r="R149" i="6" s="1"/>
  <c r="S149" i="6" s="1"/>
  <c r="T149" i="6" s="1"/>
  <c r="Q149" i="6"/>
  <c r="Q137" i="6"/>
  <c r="R127" i="6"/>
  <c r="R137" i="6" s="1"/>
  <c r="S137" i="6" s="1"/>
  <c r="T137" i="6" s="1"/>
  <c r="R120" i="6"/>
  <c r="R88" i="6"/>
  <c r="R73" i="6"/>
  <c r="R58" i="6"/>
  <c r="R46" i="6"/>
  <c r="R25" i="6"/>
  <c r="R57" i="6"/>
  <c r="R44" i="6"/>
  <c r="R37" i="6"/>
  <c r="R24" i="6"/>
  <c r="Q29" i="6"/>
  <c r="R19" i="6"/>
  <c r="R29" i="6" s="1"/>
  <c r="S29" i="6" s="1"/>
  <c r="T29" i="6" s="1"/>
  <c r="R26" i="6"/>
  <c r="Q17" i="6"/>
  <c r="R7" i="6"/>
  <c r="R17" i="6" s="1"/>
  <c r="S17" i="6" s="1"/>
  <c r="T17" i="6" s="1"/>
  <c r="R79" i="6"/>
  <c r="R89" i="6" s="1"/>
  <c r="S89" i="6" s="1"/>
  <c r="T89" i="6" s="1"/>
  <c r="Q89" i="6"/>
  <c r="Q113" i="6"/>
  <c r="R103" i="6"/>
  <c r="R113" i="6" s="1"/>
  <c r="S113" i="6" s="1"/>
  <c r="T113" i="6" s="1"/>
  <c r="Q101" i="6"/>
  <c r="R91" i="6"/>
  <c r="R101" i="6" s="1"/>
  <c r="S101" i="6" s="1"/>
  <c r="T101" i="6" s="1"/>
  <c r="R84" i="6"/>
  <c r="R55" i="6"/>
  <c r="R65" i="6" s="1"/>
  <c r="S65" i="6" s="1"/>
  <c r="T65" i="6" s="1"/>
  <c r="Q65" i="6"/>
  <c r="R31" i="6"/>
  <c r="R41" i="6" s="1"/>
  <c r="S41" i="6" s="1"/>
  <c r="T41" i="6" s="1"/>
  <c r="Q41" i="6"/>
  <c r="R140" i="6"/>
  <c r="R142" i="6"/>
  <c r="R130" i="6"/>
  <c r="R110" i="6"/>
  <c r="R98" i="6"/>
  <c r="R61" i="6"/>
  <c r="R47" i="6"/>
  <c r="R27" i="6"/>
  <c r="R9" i="6"/>
  <c r="R21" i="6"/>
  <c r="Q77" i="6"/>
  <c r="R67" i="6"/>
  <c r="R77" i="6" s="1"/>
  <c r="S77" i="6" s="1"/>
  <c r="T77" i="6" s="1"/>
  <c r="M21" i="5"/>
  <c r="I21" i="5"/>
  <c r="E21" i="5"/>
  <c r="J21" i="5"/>
  <c r="C24" i="5"/>
  <c r="L21" i="5"/>
  <c r="H21" i="5"/>
  <c r="D21" i="5"/>
  <c r="K21" i="5"/>
  <c r="G21" i="5"/>
  <c r="N21" i="5"/>
  <c r="F21" i="5"/>
  <c r="M9" i="5"/>
  <c r="I9" i="5"/>
  <c r="E9" i="5"/>
  <c r="J9" i="5"/>
  <c r="C12" i="5"/>
  <c r="L9" i="5"/>
  <c r="H9" i="5"/>
  <c r="D9" i="5"/>
  <c r="K9" i="5"/>
  <c r="G9" i="5"/>
  <c r="N9" i="5"/>
  <c r="F9" i="5"/>
  <c r="M69" i="5"/>
  <c r="I69" i="5"/>
  <c r="E69" i="5"/>
  <c r="J69" i="5"/>
  <c r="C72" i="5"/>
  <c r="L69" i="5"/>
  <c r="H69" i="5"/>
  <c r="D69" i="5"/>
  <c r="K69" i="5"/>
  <c r="G69" i="5"/>
  <c r="N69" i="5"/>
  <c r="F69" i="5"/>
  <c r="N54" i="5"/>
  <c r="J54" i="5"/>
  <c r="F54" i="5"/>
  <c r="K54" i="5"/>
  <c r="G54" i="5"/>
  <c r="M54" i="5"/>
  <c r="I54" i="5"/>
  <c r="E54" i="5"/>
  <c r="C57" i="5"/>
  <c r="L54" i="5"/>
  <c r="H54" i="5"/>
  <c r="D54" i="5"/>
  <c r="Q34" i="1"/>
  <c r="Q140" i="1"/>
  <c r="H69" i="1"/>
  <c r="H34" i="1"/>
  <c r="Q44" i="1"/>
  <c r="H93" i="1"/>
  <c r="Q139" i="1"/>
  <c r="Q105" i="1"/>
  <c r="H33" i="1"/>
  <c r="Q88" i="1"/>
  <c r="H9" i="1"/>
  <c r="H56" i="1"/>
  <c r="H45" i="1"/>
  <c r="H115" i="1"/>
  <c r="H70" i="1"/>
  <c r="H55" i="1"/>
  <c r="H7" i="1"/>
  <c r="H21" i="1"/>
  <c r="H139" i="1"/>
  <c r="Q70" i="1"/>
  <c r="H91" i="1"/>
  <c r="H94" i="1"/>
  <c r="Q141" i="1"/>
  <c r="H8" i="1"/>
  <c r="H57" i="1"/>
  <c r="Q31" i="1"/>
  <c r="Q46" i="1"/>
  <c r="H140" i="1"/>
  <c r="H117" i="1"/>
  <c r="Q130" i="1"/>
  <c r="Q15" i="1"/>
  <c r="Q100" i="1"/>
  <c r="Q32" i="1"/>
  <c r="Q28" i="1"/>
  <c r="H15" i="1"/>
  <c r="H43" i="1"/>
  <c r="H58" i="1"/>
  <c r="H142" i="1"/>
  <c r="H141" i="1"/>
  <c r="H118" i="1"/>
  <c r="H80" i="1"/>
  <c r="R80" i="1" s="1"/>
  <c r="Q115" i="1"/>
  <c r="H127" i="1"/>
  <c r="Q136" i="1"/>
  <c r="Q129" i="1"/>
  <c r="Q20" i="1"/>
  <c r="H103" i="1"/>
  <c r="Q93" i="1"/>
  <c r="Q116" i="1"/>
  <c r="Q21" i="1"/>
  <c r="H68" i="1"/>
  <c r="Q106" i="1"/>
  <c r="Q92" i="1"/>
  <c r="H31" i="1"/>
  <c r="H128" i="1"/>
  <c r="H82" i="1"/>
  <c r="H16" i="1"/>
  <c r="P68" i="1"/>
  <c r="Q68" i="1" s="1"/>
  <c r="H129" i="1"/>
  <c r="Q67" i="1"/>
  <c r="Q55" i="1"/>
  <c r="Q91" i="1"/>
  <c r="Q22" i="1"/>
  <c r="H44" i="1"/>
  <c r="H105" i="1"/>
  <c r="H124" i="1"/>
  <c r="H130" i="1"/>
  <c r="Q148" i="1"/>
  <c r="Q112" i="1"/>
  <c r="H19" i="1"/>
  <c r="H148" i="1"/>
  <c r="H104" i="1"/>
  <c r="H81" i="1"/>
  <c r="Q94" i="1"/>
  <c r="P7" i="1"/>
  <c r="Q7" i="1" s="1"/>
  <c r="H46" i="1"/>
  <c r="Q142" i="1"/>
  <c r="H32" i="1"/>
  <c r="H106" i="1"/>
  <c r="Q127" i="1"/>
  <c r="H67" i="1"/>
  <c r="Q19" i="1"/>
  <c r="H136" i="1"/>
  <c r="H92" i="1"/>
  <c r="Q33" i="1"/>
  <c r="Q16" i="1"/>
  <c r="Q118" i="1"/>
  <c r="Q81" i="1"/>
  <c r="H28" i="1"/>
  <c r="Q104" i="1"/>
  <c r="Q58" i="1"/>
  <c r="Q124" i="1"/>
  <c r="H116" i="1"/>
  <c r="Q56" i="1"/>
  <c r="H88" i="1"/>
  <c r="Q117" i="1"/>
  <c r="Q69" i="1"/>
  <c r="H20" i="1"/>
  <c r="Q103" i="1"/>
  <c r="Q82" i="1"/>
  <c r="H100" i="1"/>
  <c r="H79" i="1"/>
  <c r="H112" i="1"/>
  <c r="Q128" i="1"/>
  <c r="Q79" i="1"/>
  <c r="Q9" i="1"/>
  <c r="Q45" i="1"/>
  <c r="H22" i="1"/>
  <c r="Q57" i="1"/>
  <c r="Q43" i="1"/>
  <c r="E39" i="5" l="1"/>
  <c r="K39" i="5"/>
  <c r="C42" i="5"/>
  <c r="N39" i="5"/>
  <c r="G39" i="5"/>
  <c r="L39" i="5"/>
  <c r="H39" i="5"/>
  <c r="J39" i="5"/>
  <c r="D39" i="5"/>
  <c r="M39" i="5"/>
  <c r="F39" i="5"/>
  <c r="I39" i="5"/>
  <c r="R117" i="1"/>
  <c r="M57" i="5"/>
  <c r="I57" i="5"/>
  <c r="E57" i="5"/>
  <c r="L57" i="5"/>
  <c r="H57" i="5"/>
  <c r="D57" i="5"/>
  <c r="K57" i="5"/>
  <c r="G57" i="5"/>
  <c r="N57" i="5"/>
  <c r="J57" i="5"/>
  <c r="F57" i="5"/>
  <c r="L72" i="5"/>
  <c r="H72" i="5"/>
  <c r="D72" i="5"/>
  <c r="E72" i="5"/>
  <c r="K72" i="5"/>
  <c r="G72" i="5"/>
  <c r="I72" i="5"/>
  <c r="N72" i="5"/>
  <c r="J72" i="5"/>
  <c r="F72" i="5"/>
  <c r="M72" i="5"/>
  <c r="L12" i="5"/>
  <c r="H12" i="5"/>
  <c r="D12" i="5"/>
  <c r="K12" i="5"/>
  <c r="G12" i="5"/>
  <c r="N12" i="5"/>
  <c r="J12" i="5"/>
  <c r="F12" i="5"/>
  <c r="M12" i="5"/>
  <c r="I12" i="5"/>
  <c r="E12" i="5"/>
  <c r="C27" i="5"/>
  <c r="L24" i="5"/>
  <c r="H24" i="5"/>
  <c r="D24" i="5"/>
  <c r="M24" i="5"/>
  <c r="E24" i="5"/>
  <c r="K24" i="5"/>
  <c r="G24" i="5"/>
  <c r="N24" i="5"/>
  <c r="J24" i="5"/>
  <c r="F24" i="5"/>
  <c r="I24" i="5"/>
  <c r="R68" i="1"/>
  <c r="R94" i="1"/>
  <c r="R82" i="1"/>
  <c r="R116" i="1"/>
  <c r="R70" i="1"/>
  <c r="R93" i="1"/>
  <c r="R115" i="1"/>
  <c r="R139" i="1"/>
  <c r="R20" i="1"/>
  <c r="R91" i="1"/>
  <c r="Q149" i="1"/>
  <c r="R141" i="1"/>
  <c r="H77" i="1"/>
  <c r="Q101" i="1"/>
  <c r="R69" i="1"/>
  <c r="R148" i="1"/>
  <c r="R129" i="1"/>
  <c r="Q41" i="1"/>
  <c r="R88" i="1"/>
  <c r="H53" i="1"/>
  <c r="R67" i="1"/>
  <c r="Q29" i="1"/>
  <c r="R81" i="1"/>
  <c r="R105" i="1"/>
  <c r="R127" i="1"/>
  <c r="H41" i="1"/>
  <c r="H65" i="1"/>
  <c r="R130" i="1"/>
  <c r="R8" i="1"/>
  <c r="Q77" i="1"/>
  <c r="Q53" i="1"/>
  <c r="H89" i="1"/>
  <c r="Q137" i="1"/>
  <c r="R140" i="1"/>
  <c r="R22" i="1"/>
  <c r="H29" i="1"/>
  <c r="H137" i="1"/>
  <c r="R104" i="1"/>
  <c r="R112" i="1"/>
  <c r="R92" i="1"/>
  <c r="R103" i="1"/>
  <c r="R128" i="1"/>
  <c r="R28" i="1"/>
  <c r="R106" i="1"/>
  <c r="R118" i="1"/>
  <c r="R124" i="1"/>
  <c r="R136" i="1"/>
  <c r="Q113" i="1"/>
  <c r="H113" i="1"/>
  <c r="H149" i="1"/>
  <c r="R142" i="1"/>
  <c r="R100" i="1"/>
  <c r="Q65" i="1"/>
  <c r="H125" i="1"/>
  <c r="H101" i="1"/>
  <c r="Q125" i="1"/>
  <c r="R79" i="1"/>
  <c r="Q89" i="1"/>
  <c r="R15" i="1"/>
  <c r="R43" i="1"/>
  <c r="R34" i="1"/>
  <c r="R31" i="1"/>
  <c r="R7" i="1"/>
  <c r="R44" i="1"/>
  <c r="R46" i="1"/>
  <c r="R33" i="1"/>
  <c r="R57" i="1"/>
  <c r="R21" i="1"/>
  <c r="R19" i="1"/>
  <c r="R55" i="1"/>
  <c r="R56" i="1"/>
  <c r="R45" i="1"/>
  <c r="H17" i="1"/>
  <c r="R58" i="1"/>
  <c r="R32" i="1"/>
  <c r="R9" i="1"/>
  <c r="R16" i="1"/>
  <c r="Q17" i="1"/>
  <c r="N42" i="5" l="1"/>
  <c r="D42" i="5"/>
  <c r="E42" i="5"/>
  <c r="J42" i="5"/>
  <c r="K42" i="5"/>
  <c r="F42" i="5"/>
  <c r="G42" i="5"/>
  <c r="M42" i="5"/>
  <c r="I42" i="5"/>
  <c r="L42" i="5"/>
  <c r="H42" i="5"/>
  <c r="K27" i="5"/>
  <c r="G27" i="5"/>
  <c r="L27" i="5"/>
  <c r="H27" i="5"/>
  <c r="N27" i="5"/>
  <c r="J27" i="5"/>
  <c r="F27" i="5"/>
  <c r="M27" i="5"/>
  <c r="I27" i="5"/>
  <c r="E27" i="5"/>
  <c r="D27" i="5"/>
  <c r="R125" i="1"/>
  <c r="S125" i="1" s="1"/>
  <c r="Q5" i="7" s="1"/>
  <c r="R77" i="1"/>
  <c r="S77" i="1" s="1"/>
  <c r="AC4" i="7" s="1"/>
  <c r="R89" i="1"/>
  <c r="S89" i="1" s="1"/>
  <c r="AG4" i="7" s="1"/>
  <c r="R113" i="1"/>
  <c r="S113" i="1" s="1"/>
  <c r="R137" i="1"/>
  <c r="S137" i="1" s="1"/>
  <c r="R149" i="1"/>
  <c r="S149" i="1" s="1"/>
  <c r="R101" i="1"/>
  <c r="S101" i="1" s="1"/>
  <c r="I5" i="7" s="1"/>
  <c r="R53" i="1"/>
  <c r="S53" i="1" s="1"/>
  <c r="R29" i="1"/>
  <c r="S29" i="1" s="1"/>
  <c r="R41" i="1"/>
  <c r="R17" i="1"/>
  <c r="R65" i="1"/>
  <c r="S65" i="1" s="1"/>
  <c r="Y4" i="4" l="1"/>
  <c r="Y4" i="7"/>
  <c r="U4" i="4"/>
  <c r="U4" i="7"/>
  <c r="Y5" i="4"/>
  <c r="Y5" i="7"/>
  <c r="M5" i="4"/>
  <c r="M5" i="7"/>
  <c r="M4" i="4"/>
  <c r="M4" i="7"/>
  <c r="U5" i="4"/>
  <c r="U5" i="7"/>
  <c r="S17" i="1"/>
  <c r="T113" i="1"/>
  <c r="T137" i="1"/>
  <c r="T149" i="1"/>
  <c r="T101" i="1"/>
  <c r="I5" i="4"/>
  <c r="T89" i="1"/>
  <c r="AG4" i="4"/>
  <c r="T77" i="1"/>
  <c r="AC4" i="4"/>
  <c r="T125" i="1"/>
  <c r="Q5" i="4"/>
  <c r="S41" i="1"/>
  <c r="Q4" i="7" s="1"/>
  <c r="T53" i="1"/>
  <c r="T65" i="1"/>
  <c r="T29" i="1"/>
  <c r="I4" i="4" l="1"/>
  <c r="I4" i="7"/>
  <c r="H6" i="7" s="1"/>
  <c r="H7" i="7" s="1"/>
  <c r="T17" i="1"/>
  <c r="T41" i="1"/>
  <c r="Q4" i="4"/>
  <c r="H6" i="4" s="1"/>
  <c r="H7" i="4" s="1"/>
</calcChain>
</file>

<file path=xl/comments1.xml><?xml version="1.0" encoding="utf-8"?>
<comments xmlns="http://schemas.openxmlformats.org/spreadsheetml/2006/main">
  <authors>
    <author>Administrator</author>
  </authors>
  <commentList>
    <comment ref="J11" authorId="0" shapeId="0">
      <text>
        <r>
          <rPr>
            <b/>
            <sz val="9"/>
            <color indexed="81"/>
            <rFont val="MS P ゴシック"/>
            <family val="3"/>
            <charset val="128"/>
          </rPr>
          <t>黄色枠に入力してください。
白枠は自動計算です。</t>
        </r>
      </text>
    </comment>
  </commentList>
</comments>
</file>

<file path=xl/comments2.xml><?xml version="1.0" encoding="utf-8"?>
<comments xmlns="http://schemas.openxmlformats.org/spreadsheetml/2006/main">
  <authors>
    <author>Administrator</author>
  </authors>
  <commentList>
    <comment ref="J11" authorId="0" shapeId="0">
      <text>
        <r>
          <rPr>
            <b/>
            <sz val="9"/>
            <color indexed="81"/>
            <rFont val="MS P ゴシック"/>
            <family val="3"/>
            <charset val="128"/>
          </rPr>
          <t>黄色枠に入力してください。
白枠は自動計算です。</t>
        </r>
      </text>
    </comment>
  </commentList>
</comments>
</file>

<file path=xl/comments3.xml><?xml version="1.0" encoding="utf-8"?>
<comments xmlns="http://schemas.openxmlformats.org/spreadsheetml/2006/main">
  <authors>
    <author>Administrator</author>
  </authors>
  <commentList>
    <comment ref="D6" authorId="0" shapeId="0">
      <text>
        <r>
          <rPr>
            <b/>
            <sz val="9"/>
            <color indexed="81"/>
            <rFont val="MS P ゴシック"/>
            <family val="3"/>
            <charset val="128"/>
          </rPr>
          <t>ロス率を考慮した設計数量（積算システムで計上される数量）を記入してください。</t>
        </r>
      </text>
    </comment>
    <comment ref="E6" authorId="0" shapeId="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text>
        <r>
          <rPr>
            <b/>
            <sz val="9"/>
            <color indexed="81"/>
            <rFont val="MS P ゴシック"/>
            <family val="3"/>
            <charset val="128"/>
          </rPr>
          <t>変更単価ⅱが変更単価ⅰより3割以上高いときは『要』が表示されます。（妥当性確認が必要です。）</t>
        </r>
      </text>
    </comment>
    <comment ref="P6" authorId="0" shapeId="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comments4.xml><?xml version="1.0" encoding="utf-8"?>
<comments xmlns="http://schemas.openxmlformats.org/spreadsheetml/2006/main">
  <authors>
    <author>Administrator</author>
  </authors>
  <commentList>
    <comment ref="D6" authorId="0" shapeId="0">
      <text>
        <r>
          <rPr>
            <b/>
            <sz val="9"/>
            <color indexed="81"/>
            <rFont val="MS P ゴシック"/>
            <family val="3"/>
            <charset val="128"/>
          </rPr>
          <t>ロス率を考慮した設計数量（積算システムで計上される数量）を記入してください。</t>
        </r>
      </text>
    </comment>
    <comment ref="E6" authorId="0" shapeId="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text>
        <r>
          <rPr>
            <b/>
            <sz val="9"/>
            <color indexed="81"/>
            <rFont val="MS P ゴシック"/>
            <family val="3"/>
            <charset val="128"/>
          </rPr>
          <t>変更単価ⅱが変更単価ⅰより3割以上高いときは『要』が表示されます。（妥当性確認が必要です。）</t>
        </r>
      </text>
    </comment>
    <comment ref="P6" authorId="0" shapeId="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sharedStrings.xml><?xml version="1.0" encoding="utf-8"?>
<sst xmlns="http://schemas.openxmlformats.org/spreadsheetml/2006/main" count="474" uniqueCount="163">
  <si>
    <t>品目</t>
    <rPh sb="0" eb="2">
      <t>ヒンモク</t>
    </rPh>
    <phoneticPr fontId="2"/>
  </si>
  <si>
    <t>〇鋼</t>
    <rPh sb="1" eb="2">
      <t>コウ</t>
    </rPh>
    <phoneticPr fontId="2"/>
  </si>
  <si>
    <t>規格</t>
    <rPh sb="0" eb="2">
      <t>キカク</t>
    </rPh>
    <phoneticPr fontId="2"/>
  </si>
  <si>
    <t>単位</t>
    <rPh sb="0" eb="2">
      <t>タンイ</t>
    </rPh>
    <phoneticPr fontId="2"/>
  </si>
  <si>
    <t>備考</t>
    <rPh sb="0" eb="2">
      <t>ビコウ</t>
    </rPh>
    <phoneticPr fontId="2"/>
  </si>
  <si>
    <t>ｔ</t>
    <phoneticPr fontId="2"/>
  </si>
  <si>
    <t>D13</t>
    <phoneticPr fontId="2"/>
  </si>
  <si>
    <t>D16</t>
    <phoneticPr fontId="2"/>
  </si>
  <si>
    <t>D19</t>
    <phoneticPr fontId="2"/>
  </si>
  <si>
    <t>R4.7</t>
    <phoneticPr fontId="2"/>
  </si>
  <si>
    <t>R4.8</t>
  </si>
  <si>
    <t>内訳書</t>
    <rPh sb="0" eb="3">
      <t>ウチワケショ</t>
    </rPh>
    <phoneticPr fontId="2"/>
  </si>
  <si>
    <t>〇号代価表</t>
    <rPh sb="1" eb="2">
      <t>ゴウ</t>
    </rPh>
    <rPh sb="2" eb="5">
      <t>ダイカヒョウ</t>
    </rPh>
    <phoneticPr fontId="2"/>
  </si>
  <si>
    <t>◎号明細書</t>
    <rPh sb="1" eb="2">
      <t>ゴウ</t>
    </rPh>
    <rPh sb="2" eb="5">
      <t>メイサイショ</t>
    </rPh>
    <phoneticPr fontId="2"/>
  </si>
  <si>
    <t>D21</t>
    <phoneticPr fontId="2"/>
  </si>
  <si>
    <t>積算計上欄</t>
    <rPh sb="0" eb="2">
      <t>セキサン</t>
    </rPh>
    <rPh sb="2" eb="4">
      <t>ケイジョウ</t>
    </rPh>
    <rPh sb="4" eb="5">
      <t>ラン</t>
    </rPh>
    <phoneticPr fontId="2"/>
  </si>
  <si>
    <t>鋼材類計</t>
    <rPh sb="0" eb="2">
      <t>コウザイ</t>
    </rPh>
    <rPh sb="2" eb="3">
      <t>ルイ</t>
    </rPh>
    <rPh sb="3" eb="4">
      <t>ケイ</t>
    </rPh>
    <phoneticPr fontId="2"/>
  </si>
  <si>
    <t>燃料油計</t>
    <rPh sb="0" eb="3">
      <t>ネンリョウアブラ</t>
    </rPh>
    <rPh sb="3" eb="4">
      <t>ケイ</t>
    </rPh>
    <phoneticPr fontId="2"/>
  </si>
  <si>
    <t>軽油</t>
    <rPh sb="0" eb="2">
      <t>ケイユ</t>
    </rPh>
    <phoneticPr fontId="2"/>
  </si>
  <si>
    <t>ガソリン</t>
    <phoneticPr fontId="2"/>
  </si>
  <si>
    <t>対象の判定</t>
    <rPh sb="0" eb="2">
      <t>タイショウ</t>
    </rPh>
    <rPh sb="3" eb="5">
      <t>ハンテイ</t>
    </rPh>
    <phoneticPr fontId="2"/>
  </si>
  <si>
    <t>R4.8</t>
    <phoneticPr fontId="2"/>
  </si>
  <si>
    <t>R4.9</t>
  </si>
  <si>
    <t>●号代価表</t>
    <rPh sb="1" eb="2">
      <t>ゴウ</t>
    </rPh>
    <rPh sb="2" eb="5">
      <t>ダイカヒョウ</t>
    </rPh>
    <phoneticPr fontId="2"/>
  </si>
  <si>
    <t>△号明細書</t>
    <rPh sb="1" eb="2">
      <t>ゴウ</t>
    </rPh>
    <rPh sb="2" eb="5">
      <t>メイサイショ</t>
    </rPh>
    <phoneticPr fontId="2"/>
  </si>
  <si>
    <t>生コン</t>
    <rPh sb="0" eb="1">
      <t>ナマ</t>
    </rPh>
    <phoneticPr fontId="2"/>
  </si>
  <si>
    <t>m3</t>
  </si>
  <si>
    <t>m3</t>
    <phoneticPr fontId="2"/>
  </si>
  <si>
    <t>その他①計</t>
    <rPh sb="2" eb="3">
      <t>タ</t>
    </rPh>
    <rPh sb="4" eb="5">
      <t>ケイ</t>
    </rPh>
    <phoneticPr fontId="2"/>
  </si>
  <si>
    <t>その他②計</t>
    <rPh sb="2" eb="3">
      <t>タ</t>
    </rPh>
    <rPh sb="4" eb="5">
      <t>ケイ</t>
    </rPh>
    <phoneticPr fontId="2"/>
  </si>
  <si>
    <t>自由勾配</t>
    <rPh sb="0" eb="4">
      <t>ジユウコウバイ</t>
    </rPh>
    <phoneticPr fontId="2"/>
  </si>
  <si>
    <t>落蓋式</t>
    <rPh sb="0" eb="2">
      <t>オチブタ</t>
    </rPh>
    <rPh sb="2" eb="3">
      <t>シキ</t>
    </rPh>
    <phoneticPr fontId="2"/>
  </si>
  <si>
    <t>m</t>
    <phoneticPr fontId="2"/>
  </si>
  <si>
    <t>▽号代価表</t>
    <rPh sb="1" eb="2">
      <t>ゴウ</t>
    </rPh>
    <rPh sb="2" eb="5">
      <t>ダイカヒョウ</t>
    </rPh>
    <phoneticPr fontId="2"/>
  </si>
  <si>
    <t>▼号代価表</t>
    <rPh sb="1" eb="2">
      <t>ゴウ</t>
    </rPh>
    <rPh sb="2" eb="5">
      <t>ダイカヒョウ</t>
    </rPh>
    <phoneticPr fontId="2"/>
  </si>
  <si>
    <t>その他③計</t>
    <rPh sb="2" eb="3">
      <t>タ</t>
    </rPh>
    <rPh sb="4" eb="5">
      <t>ケイ</t>
    </rPh>
    <phoneticPr fontId="2"/>
  </si>
  <si>
    <t>■号代価表</t>
    <rPh sb="1" eb="2">
      <t>ゴウ</t>
    </rPh>
    <rPh sb="2" eb="5">
      <t>ダイカヒョウ</t>
    </rPh>
    <phoneticPr fontId="2"/>
  </si>
  <si>
    <t>∴号代価表</t>
    <rPh sb="1" eb="2">
      <t>ゴウ</t>
    </rPh>
    <rPh sb="2" eb="5">
      <t>ダイカヒョウ</t>
    </rPh>
    <phoneticPr fontId="2"/>
  </si>
  <si>
    <t>∵号明細書</t>
    <rPh sb="1" eb="2">
      <t>ゴウ</t>
    </rPh>
    <rPh sb="2" eb="5">
      <t>メイサイショ</t>
    </rPh>
    <phoneticPr fontId="2"/>
  </si>
  <si>
    <t>購入価格（受注者が購入した金額）に変更する場合の入力欄。</t>
    <rPh sb="0" eb="4">
      <t>コウニュウカカク</t>
    </rPh>
    <rPh sb="5" eb="8">
      <t>ジュチュウシャ</t>
    </rPh>
    <rPh sb="9" eb="11">
      <t>コウニュウ</t>
    </rPh>
    <rPh sb="13" eb="15">
      <t>キンガク</t>
    </rPh>
    <rPh sb="17" eb="19">
      <t>ヘンコウ</t>
    </rPh>
    <rPh sb="21" eb="23">
      <t>バアイ</t>
    </rPh>
    <rPh sb="24" eb="26">
      <t>ニュウリョク</t>
    </rPh>
    <rPh sb="26" eb="27">
      <t>ラン</t>
    </rPh>
    <phoneticPr fontId="2"/>
  </si>
  <si>
    <t>必須入力欄。</t>
    <rPh sb="0" eb="2">
      <t>ヒッス</t>
    </rPh>
    <rPh sb="2" eb="4">
      <t>ニュウリョク</t>
    </rPh>
    <rPh sb="4" eb="5">
      <t>ラン</t>
    </rPh>
    <phoneticPr fontId="2"/>
  </si>
  <si>
    <t>任意入力欄。</t>
    <rPh sb="0" eb="2">
      <t>ニンイ</t>
    </rPh>
    <rPh sb="2" eb="5">
      <t>ニュウリョクラン</t>
    </rPh>
    <phoneticPr fontId="2"/>
  </si>
  <si>
    <t>当初単価
（税抜）</t>
    <rPh sb="0" eb="2">
      <t>トウショ</t>
    </rPh>
    <rPh sb="2" eb="4">
      <t>タンカ</t>
    </rPh>
    <rPh sb="6" eb="8">
      <t>ゼ</t>
    </rPh>
    <phoneticPr fontId="2"/>
  </si>
  <si>
    <t>入力不要（自動計算）欄。</t>
    <rPh sb="0" eb="2">
      <t>ニュウリョク</t>
    </rPh>
    <rPh sb="2" eb="4">
      <t>フヨウ</t>
    </rPh>
    <rPh sb="5" eb="9">
      <t>ジドウケイサン</t>
    </rPh>
    <rPh sb="10" eb="11">
      <t>ラン</t>
    </rPh>
    <phoneticPr fontId="2"/>
  </si>
  <si>
    <t>最新契約金額</t>
    <rPh sb="0" eb="2">
      <t>サイシン</t>
    </rPh>
    <rPh sb="2" eb="4">
      <t>ケイヤク</t>
    </rPh>
    <rPh sb="4" eb="6">
      <t>キンガク</t>
    </rPh>
    <phoneticPr fontId="2"/>
  </si>
  <si>
    <t>最新設計金額（税込）</t>
    <rPh sb="0" eb="2">
      <t>サイシン</t>
    </rPh>
    <rPh sb="2" eb="4">
      <t>セッケイ</t>
    </rPh>
    <rPh sb="4" eb="6">
      <t>キンガク</t>
    </rPh>
    <rPh sb="7" eb="8">
      <t>ゼイ</t>
    </rPh>
    <rPh sb="8" eb="9">
      <t>コ</t>
    </rPh>
    <phoneticPr fontId="2"/>
  </si>
  <si>
    <t>最新設計金額（税抜）</t>
    <rPh sb="0" eb="2">
      <t>サイシン</t>
    </rPh>
    <rPh sb="2" eb="4">
      <t>セッケイ</t>
    </rPh>
    <rPh sb="4" eb="6">
      <t>キンガク</t>
    </rPh>
    <rPh sb="7" eb="9">
      <t>ゼイヌ</t>
    </rPh>
    <phoneticPr fontId="2"/>
  </si>
  <si>
    <t>請負率</t>
    <rPh sb="0" eb="3">
      <t>ウケオイリツ</t>
    </rPh>
    <phoneticPr fontId="2"/>
  </si>
  <si>
    <t>項目</t>
    <rPh sb="0" eb="2">
      <t>コウモク</t>
    </rPh>
    <phoneticPr fontId="2"/>
  </si>
  <si>
    <t>入力欄</t>
    <rPh sb="0" eb="2">
      <t>ニュウリョク</t>
    </rPh>
    <rPh sb="2" eb="3">
      <t>ラン</t>
    </rPh>
    <phoneticPr fontId="2"/>
  </si>
  <si>
    <t>全体スライド</t>
    <rPh sb="0" eb="2">
      <t>ゼンタイ</t>
    </rPh>
    <phoneticPr fontId="2"/>
  </si>
  <si>
    <t>インフレスライド</t>
    <phoneticPr fontId="2"/>
  </si>
  <si>
    <t>工事諸元表</t>
    <rPh sb="0" eb="2">
      <t>コウジ</t>
    </rPh>
    <rPh sb="2" eb="4">
      <t>ショゲン</t>
    </rPh>
    <rPh sb="4" eb="5">
      <t>ヒョウ</t>
    </rPh>
    <phoneticPr fontId="2"/>
  </si>
  <si>
    <t>受注者負担額（対象工事の１％）</t>
    <rPh sb="0" eb="3">
      <t>ジュチュウシャ</t>
    </rPh>
    <rPh sb="3" eb="6">
      <t>フタンガク</t>
    </rPh>
    <rPh sb="7" eb="9">
      <t>タイショウ</t>
    </rPh>
    <rPh sb="9" eb="11">
      <t>コウジ</t>
    </rPh>
    <phoneticPr fontId="2"/>
  </si>
  <si>
    <t>購入単価の
妥当性確認</t>
    <rPh sb="0" eb="2">
      <t>コウニュウ</t>
    </rPh>
    <rPh sb="2" eb="4">
      <t>タンカ</t>
    </rPh>
    <rPh sb="6" eb="9">
      <t>ダトウセイ</t>
    </rPh>
    <rPh sb="9" eb="11">
      <t>カクニン</t>
    </rPh>
    <phoneticPr fontId="2"/>
  </si>
  <si>
    <t>ℓ</t>
    <phoneticPr fontId="2"/>
  </si>
  <si>
    <t>R4.7～R4.11</t>
    <phoneticPr fontId="2"/>
  </si>
  <si>
    <t>その他④計</t>
    <rPh sb="2" eb="3">
      <t>タ</t>
    </rPh>
    <rPh sb="4" eb="5">
      <t>ケイ</t>
    </rPh>
    <phoneticPr fontId="2"/>
  </si>
  <si>
    <t>その他⑤計</t>
    <rPh sb="2" eb="3">
      <t>タ</t>
    </rPh>
    <rPh sb="4" eb="5">
      <t>ケイ</t>
    </rPh>
    <phoneticPr fontId="2"/>
  </si>
  <si>
    <t>その他⑥計</t>
    <rPh sb="2" eb="3">
      <t>タ</t>
    </rPh>
    <rPh sb="4" eb="5">
      <t>ケイ</t>
    </rPh>
    <phoneticPr fontId="2"/>
  </si>
  <si>
    <t>その他⑦計</t>
    <rPh sb="2" eb="3">
      <t>タ</t>
    </rPh>
    <rPh sb="4" eb="5">
      <t>ケイ</t>
    </rPh>
    <phoneticPr fontId="2"/>
  </si>
  <si>
    <t>その他⑧計</t>
    <rPh sb="2" eb="3">
      <t>タ</t>
    </rPh>
    <rPh sb="4" eb="5">
      <t>ケイ</t>
    </rPh>
    <phoneticPr fontId="2"/>
  </si>
  <si>
    <t>その他⑨計</t>
    <rPh sb="2" eb="3">
      <t>タ</t>
    </rPh>
    <rPh sb="4" eb="5">
      <t>ケイ</t>
    </rPh>
    <phoneticPr fontId="2"/>
  </si>
  <si>
    <t>その他⑩計</t>
    <rPh sb="2" eb="3">
      <t>タ</t>
    </rPh>
    <rPh sb="4" eb="5">
      <t>ケイ</t>
    </rPh>
    <phoneticPr fontId="2"/>
  </si>
  <si>
    <t>○○</t>
    <phoneticPr fontId="2"/>
  </si>
  <si>
    <t>××</t>
    <phoneticPr fontId="2"/>
  </si>
  <si>
    <t>単価スライド金額</t>
    <rPh sb="0" eb="2">
      <t>タンカ</t>
    </rPh>
    <rPh sb="6" eb="8">
      <t>キンガク</t>
    </rPh>
    <phoneticPr fontId="2"/>
  </si>
  <si>
    <t>=</t>
    <phoneticPr fontId="2"/>
  </si>
  <si>
    <t>（</t>
    <phoneticPr fontId="2"/>
  </si>
  <si>
    <t>+</t>
    <phoneticPr fontId="2"/>
  </si>
  <si>
    <t>)</t>
    <phoneticPr fontId="2"/>
  </si>
  <si>
    <t>ー</t>
    <phoneticPr fontId="2"/>
  </si>
  <si>
    <t>未適用</t>
  </si>
  <si>
    <t>≒</t>
    <phoneticPr fontId="2"/>
  </si>
  <si>
    <t>最新契約金額の内、既済部分検査完了している金額</t>
    <rPh sb="0" eb="2">
      <t>サイシン</t>
    </rPh>
    <rPh sb="2" eb="4">
      <t>ケイヤク</t>
    </rPh>
    <rPh sb="4" eb="6">
      <t>キンガク</t>
    </rPh>
    <rPh sb="7" eb="8">
      <t>ウチ</t>
    </rPh>
    <rPh sb="9" eb="11">
      <t>キサイ</t>
    </rPh>
    <rPh sb="11" eb="15">
      <t>ブブンケンサ</t>
    </rPh>
    <rPh sb="15" eb="17">
      <t>カンリョウ</t>
    </rPh>
    <rPh sb="21" eb="23">
      <t>キンガク</t>
    </rPh>
    <phoneticPr fontId="2"/>
  </si>
  <si>
    <t>最新契約金額（既済検査部除）</t>
    <rPh sb="0" eb="2">
      <t>サイシン</t>
    </rPh>
    <rPh sb="2" eb="4">
      <t>ケイヤク</t>
    </rPh>
    <rPh sb="4" eb="6">
      <t>キンガク</t>
    </rPh>
    <rPh sb="7" eb="9">
      <t>キサイ</t>
    </rPh>
    <rPh sb="9" eb="11">
      <t>ケンサ</t>
    </rPh>
    <rPh sb="11" eb="12">
      <t>ブ</t>
    </rPh>
    <rPh sb="12" eb="13">
      <t>ノゾ</t>
    </rPh>
    <phoneticPr fontId="2"/>
  </si>
  <si>
    <t>単価スライド金額算定表</t>
    <rPh sb="0" eb="2">
      <t>タンカ</t>
    </rPh>
    <rPh sb="6" eb="8">
      <t>キンガク</t>
    </rPh>
    <rPh sb="8" eb="11">
      <t>サンテイヒョウ</t>
    </rPh>
    <phoneticPr fontId="2"/>
  </si>
  <si>
    <t xml:space="preserve"> (鋼材類計 + 燃料油計 + その他①計 + その他② + …　＋その他⑩ ) ー 受注者負担額</t>
    <rPh sb="36" eb="37">
      <t>タ</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</si>
  <si>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</si>
  <si>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</si>
  <si>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</si>
  <si>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</si>
  <si>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</si>
  <si>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</si>
  <si>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</si>
  <si>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</si>
  <si>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</si>
  <si>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</si>
  <si>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c-d</t>
    <phoneticPr fontId="2"/>
  </si>
  <si>
    <t>a×1.1</t>
    <phoneticPr fontId="2"/>
  </si>
  <si>
    <t>e×0.01</t>
    <phoneticPr fontId="2"/>
  </si>
  <si>
    <t>eの1%（比率判定用）</t>
    <rPh sb="5" eb="7">
      <t>ヒリツ</t>
    </rPh>
    <rPh sb="7" eb="9">
      <t>ハンテイ</t>
    </rPh>
    <rPh sb="9" eb="10">
      <t>ヨウ</t>
    </rPh>
    <phoneticPr fontId="2"/>
  </si>
  <si>
    <t>c/d</t>
    <phoneticPr fontId="2"/>
  </si>
  <si>
    <t>c×0.01</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</si>
  <si>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</si>
  <si>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</si>
  <si>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</si>
  <si>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</si>
  <si>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</si>
  <si>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</si>
  <si>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</si>
  <si>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</si>
  <si>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</si>
  <si>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</si>
  <si>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</si>
  <si>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</si>
  <si>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</si>
  <si>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</si>
  <si>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</si>
  <si>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R</t>
    <phoneticPr fontId="2"/>
  </si>
  <si>
    <t>S</t>
    <phoneticPr fontId="2"/>
  </si>
  <si>
    <t>T</t>
    <phoneticPr fontId="2"/>
  </si>
  <si>
    <t>U</t>
    <phoneticPr fontId="2"/>
  </si>
  <si>
    <t>積算資料</t>
    <rPh sb="0" eb="2">
      <t>セキサン</t>
    </rPh>
    <rPh sb="2" eb="4">
      <t>シリョウ</t>
    </rPh>
    <phoneticPr fontId="2"/>
  </si>
  <si>
    <t>建設物価</t>
    <rPh sb="0" eb="2">
      <t>ケンセツ</t>
    </rPh>
    <rPh sb="2" eb="4">
      <t>ブッカ</t>
    </rPh>
    <phoneticPr fontId="2"/>
  </si>
  <si>
    <t>資材購入
年月</t>
    <rPh sb="0" eb="2">
      <t>シザイ</t>
    </rPh>
    <rPh sb="2" eb="4">
      <t>コウニュウ</t>
    </rPh>
    <rPh sb="5" eb="7">
      <t>ネンゲツ</t>
    </rPh>
    <phoneticPr fontId="2"/>
  </si>
  <si>
    <t>購入価格（受注者が購入した金額）に変更する場合のみの入力欄。</t>
    <rPh sb="0" eb="4">
      <t>コウニュウカカク</t>
    </rPh>
    <rPh sb="5" eb="8">
      <t>ジュチュウシャ</t>
    </rPh>
    <rPh sb="9" eb="11">
      <t>コウニュウ</t>
    </rPh>
    <rPh sb="13" eb="15">
      <t>キンガク</t>
    </rPh>
    <rPh sb="17" eb="19">
      <t>ヘンコウ</t>
    </rPh>
    <rPh sb="21" eb="23">
      <t>バアイ</t>
    </rPh>
    <rPh sb="26" eb="28">
      <t>ニュウリョク</t>
    </rPh>
    <rPh sb="28" eb="29">
      <t>ラン</t>
    </rPh>
    <phoneticPr fontId="2"/>
  </si>
  <si>
    <t>基本単価
or
特調単価</t>
    <rPh sb="0" eb="4">
      <t>キホンタンカ</t>
    </rPh>
    <rPh sb="8" eb="9">
      <t>トク</t>
    </rPh>
    <rPh sb="10" eb="12">
      <t>タンカ</t>
    </rPh>
    <phoneticPr fontId="2"/>
  </si>
  <si>
    <t>Ｐ</t>
    <phoneticPr fontId="2"/>
  </si>
  <si>
    <t>Ｑ</t>
    <phoneticPr fontId="2"/>
  </si>
  <si>
    <t>Q/e</t>
    <phoneticPr fontId="2"/>
  </si>
  <si>
    <t>請負費に対する
スライド額の比率</t>
    <rPh sb="0" eb="3">
      <t>ウケオイヒ</t>
    </rPh>
    <rPh sb="4" eb="5">
      <t>タイ</t>
    </rPh>
    <rPh sb="12" eb="13">
      <t>ガク</t>
    </rPh>
    <rPh sb="14" eb="16">
      <t>ヒリツ</t>
    </rPh>
    <phoneticPr fontId="2"/>
  </si>
  <si>
    <t>請負率ｇ：</t>
    <rPh sb="0" eb="3">
      <t>ウケオイリツ</t>
    </rPh>
    <phoneticPr fontId="2"/>
  </si>
  <si>
    <t>最新契約金額（既済検査部除）e:</t>
    <phoneticPr fontId="2"/>
  </si>
  <si>
    <t>計算式</t>
    <rPh sb="0" eb="2">
      <t>ケイサン</t>
    </rPh>
    <rPh sb="2" eb="3">
      <t>シキ</t>
    </rPh>
    <phoneticPr fontId="2"/>
  </si>
  <si>
    <t>設計
数量</t>
    <rPh sb="0" eb="2">
      <t>セッケイ</t>
    </rPh>
    <rPh sb="3" eb="5">
      <t>スウリョウ</t>
    </rPh>
    <phoneticPr fontId="2"/>
  </si>
  <si>
    <t>購入
数量</t>
    <rPh sb="0" eb="2">
      <t>コウニュウ</t>
    </rPh>
    <rPh sb="3" eb="5">
      <t>スウリョウ</t>
    </rPh>
    <phoneticPr fontId="2"/>
  </si>
  <si>
    <t>V</t>
    <phoneticPr fontId="2"/>
  </si>
  <si>
    <t>F×E</t>
    <phoneticPr fontId="2"/>
  </si>
  <si>
    <t>G×1.1(税)×ｇ</t>
    <rPh sb="6" eb="7">
      <t>ゼイ</t>
    </rPh>
    <phoneticPr fontId="2"/>
  </si>
  <si>
    <t>J
または
(K+L)/2</t>
    <phoneticPr fontId="2"/>
  </si>
  <si>
    <t>変更単価ⅱ
(購入価格)
(税抜)</t>
    <rPh sb="0" eb="4">
      <t>ヘンコウタンカ</t>
    </rPh>
    <rPh sb="7" eb="9">
      <t>コウニュウ</t>
    </rPh>
    <rPh sb="9" eb="11">
      <t>カカク</t>
    </rPh>
    <phoneticPr fontId="2"/>
  </si>
  <si>
    <t>変更単価ⅰ
(実勢価格)
(税抜)</t>
    <rPh sb="0" eb="4">
      <t>ヘンコウタンカ</t>
    </rPh>
    <rPh sb="7" eb="9">
      <t>ジッセイ</t>
    </rPh>
    <rPh sb="9" eb="11">
      <t>カカク</t>
    </rPh>
    <rPh sb="14" eb="16">
      <t>ゼイヌ</t>
    </rPh>
    <phoneticPr fontId="2"/>
  </si>
  <si>
    <t>N×E/ｇ
または
M×E</t>
    <phoneticPr fontId="2"/>
  </si>
  <si>
    <t>P×1.1(税)×ｇ</t>
    <rPh sb="6" eb="7">
      <t>ゼイ</t>
    </rPh>
    <phoneticPr fontId="2"/>
  </si>
  <si>
    <t>Q-H</t>
    <phoneticPr fontId="2"/>
  </si>
  <si>
    <t>当初金額
(税抜)
(請負率考慮無)</t>
    <rPh sb="0" eb="2">
      <t>トウショ</t>
    </rPh>
    <rPh sb="2" eb="4">
      <t>キンガク</t>
    </rPh>
    <rPh sb="6" eb="8">
      <t>ゼイヌ</t>
    </rPh>
    <rPh sb="11" eb="14">
      <t>ウケオイリツ</t>
    </rPh>
    <rPh sb="14" eb="16">
      <t>コウリョ</t>
    </rPh>
    <rPh sb="16" eb="17">
      <t>ナ</t>
    </rPh>
    <phoneticPr fontId="2"/>
  </si>
  <si>
    <t>当初金額
(税込)
(請負率考慮)</t>
    <rPh sb="0" eb="2">
      <t>トウショ</t>
    </rPh>
    <rPh sb="2" eb="4">
      <t>キンガク</t>
    </rPh>
    <rPh sb="6" eb="8">
      <t>ゼイコミ</t>
    </rPh>
    <rPh sb="11" eb="13">
      <t>ウケオイ</t>
    </rPh>
    <rPh sb="13" eb="14">
      <t>リツ</t>
    </rPh>
    <rPh sb="14" eb="16">
      <t>コウリョ</t>
    </rPh>
    <phoneticPr fontId="2"/>
  </si>
  <si>
    <t>変更金額
(税抜)
(請負率考慮無)</t>
    <rPh sb="0" eb="2">
      <t>ヘンコウ</t>
    </rPh>
    <rPh sb="2" eb="4">
      <t>キンガク</t>
    </rPh>
    <rPh sb="6" eb="8">
      <t>ゼイヌ</t>
    </rPh>
    <rPh sb="11" eb="14">
      <t>ウケオイリツ</t>
    </rPh>
    <rPh sb="14" eb="16">
      <t>コウリョ</t>
    </rPh>
    <rPh sb="16" eb="17">
      <t>ナ</t>
    </rPh>
    <phoneticPr fontId="2"/>
  </si>
  <si>
    <t>変更金額
(税込)
(請負率考慮)</t>
    <rPh sb="0" eb="2">
      <t>ヘンコウ</t>
    </rPh>
    <rPh sb="2" eb="4">
      <t>キンガク</t>
    </rPh>
    <rPh sb="6" eb="8">
      <t>ゼイコミ</t>
    </rPh>
    <rPh sb="11" eb="13">
      <t>ウケオイ</t>
    </rPh>
    <rPh sb="13" eb="14">
      <t>リツ</t>
    </rPh>
    <rPh sb="14" eb="16">
      <t>コウリョ</t>
    </rPh>
    <phoneticPr fontId="2"/>
  </si>
  <si>
    <t>スライド額
(税込)
(請負率考慮)</t>
    <rPh sb="4" eb="5">
      <t>ガク</t>
    </rPh>
    <phoneticPr fontId="2"/>
  </si>
  <si>
    <t>燃料スライドの対象単価は工期の始期が属する月の翌々月から工期末が属する月の前月までの各月における実勢価格の平均価格より</t>
    <rPh sb="0" eb="2">
      <t>ネンリョウ</t>
    </rPh>
    <rPh sb="7" eb="9">
      <t>タイショウ</t>
    </rPh>
    <rPh sb="9" eb="11">
      <t>タンカ</t>
    </rPh>
    <rPh sb="23" eb="25">
      <t>ヨクヨク</t>
    </rPh>
    <phoneticPr fontId="15"/>
  </si>
  <si>
    <t>ガソリン</t>
    <phoneticPr fontId="15"/>
  </si>
  <si>
    <t>年</t>
    <rPh sb="0" eb="1">
      <t>ネン</t>
    </rPh>
    <phoneticPr fontId="15"/>
  </si>
  <si>
    <t>月</t>
    <rPh sb="0" eb="1">
      <t>ツキ</t>
    </rPh>
    <phoneticPr fontId="15"/>
  </si>
  <si>
    <t>単価</t>
    <rPh sb="0" eb="2">
      <t>タンカ</t>
    </rPh>
    <phoneticPr fontId="15"/>
  </si>
  <si>
    <t>平均単価</t>
    <rPh sb="0" eb="2">
      <t>ヘイキン</t>
    </rPh>
    <rPh sb="2" eb="4">
      <t>タンカ</t>
    </rPh>
    <phoneticPr fontId="15"/>
  </si>
  <si>
    <t>円</t>
    <rPh sb="0" eb="1">
      <t>エン</t>
    </rPh>
    <phoneticPr fontId="15"/>
  </si>
  <si>
    <t>軽油（軽油引取税込）</t>
    <rPh sb="3" eb="5">
      <t>ケイユ</t>
    </rPh>
    <rPh sb="5" eb="8">
      <t>ヒキトリゼイ</t>
    </rPh>
    <rPh sb="8" eb="9">
      <t>コ</t>
    </rPh>
    <phoneticPr fontId="15"/>
  </si>
  <si>
    <t>軽油（軽油引取税なし）</t>
    <rPh sb="3" eb="5">
      <t>ケイユ</t>
    </rPh>
    <rPh sb="5" eb="8">
      <t>ヒキトリゼイ</t>
    </rPh>
    <phoneticPr fontId="15"/>
  </si>
  <si>
    <t>重油Ａ（ドラム）</t>
    <rPh sb="0" eb="2">
      <t>ジュウユ</t>
    </rPh>
    <phoneticPr fontId="15"/>
  </si>
  <si>
    <t>重油Ａ（船舶用）</t>
    <rPh sb="0" eb="2">
      <t>ジュウユ</t>
    </rPh>
    <rPh sb="4" eb="7">
      <t>センパクヨウ</t>
    </rPh>
    <phoneticPr fontId="15"/>
  </si>
  <si>
    <t>m</t>
  </si>
  <si>
    <t>R4.7</t>
  </si>
  <si>
    <t>★</t>
    <phoneticPr fontId="2"/>
  </si>
  <si>
    <t>ガードレール</t>
    <phoneticPr fontId="2"/>
  </si>
  <si>
    <t>土中</t>
    <rPh sb="0" eb="2">
      <t>ドチュウ</t>
    </rPh>
    <phoneticPr fontId="2"/>
  </si>
  <si>
    <t>コン中</t>
    <rPh sb="2" eb="3">
      <t>ナカ</t>
    </rPh>
    <phoneticPr fontId="2"/>
  </si>
  <si>
    <t>受注者入力</t>
    <rPh sb="0" eb="3">
      <t>ジュチュウシャ</t>
    </rPh>
    <rPh sb="3" eb="5">
      <t>ニュウリョク</t>
    </rPh>
    <phoneticPr fontId="2"/>
  </si>
  <si>
    <t>発注者入力</t>
    <rPh sb="0" eb="3">
      <t>ハッチュウシャ</t>
    </rPh>
    <rPh sb="3" eb="5">
      <t>ニュウリョク</t>
    </rPh>
    <phoneticPr fontId="2"/>
  </si>
  <si>
    <t>受発注者どちらでも入力可</t>
    <rPh sb="0" eb="1">
      <t>ウ</t>
    </rPh>
    <rPh sb="1" eb="4">
      <t>ハッチュウシャ</t>
    </rPh>
    <rPh sb="9" eb="11">
      <t>ニュウリョク</t>
    </rPh>
    <rPh sb="11" eb="12">
      <t>カ</t>
    </rPh>
    <phoneticPr fontId="2"/>
  </si>
  <si>
    <t>　　　　　　　　　　　　　　　　　　　　　　　　　　　　　単価スライド　品目別計算表</t>
    <rPh sb="29" eb="31">
      <t>タンカ</t>
    </rPh>
    <rPh sb="36" eb="39">
      <t>ヒンモクベツ</t>
    </rPh>
    <rPh sb="39" eb="41">
      <t>ケイサン</t>
    </rPh>
    <rPh sb="41" eb="42">
      <t>ヒョウ</t>
    </rPh>
    <phoneticPr fontId="2"/>
  </si>
  <si>
    <t>単価スライド算定表</t>
    <rPh sb="0" eb="2">
      <t>タンカ</t>
    </rPh>
    <rPh sb="6" eb="9">
      <t>サンテイヒョウ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</si>
</sst>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8"/>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sz val="11"/>
      <color rgb="FFFF0000"/>
      <name val="游ゴシック"/>
      <family val="2"/>
      <charset val="128"/>
      <scheme val="minor"/>
    </font>
    <font>
      <b/>
      <sz val="9"/>
      <color indexed="81"/>
      <name val="MS P ゴシック"/>
      <family val="3"/>
      <charset val="128"/>
    </font>
    <font>
      <b/>
      <sz val="9"/>
      <color indexed="10"/>
      <name val="MS P ゴシック"/>
      <family val="3"/>
      <charset val="128"/>
    </font>
    <font>
      <sz val="10"/>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
      <sz val="9"/>
      <color rgb="FFFF0000"/>
      <name val="游ゴシック"/>
      <family val="2"/>
      <charset val="128"/>
      <scheme val="minor"/>
    </font>
    <font>
      <sz val="9"/>
      <color theme="4"/>
      <name val="游ゴシック"/>
      <family val="2"/>
      <charset val="128"/>
      <scheme val="minor"/>
    </font>
    <font>
      <sz val="9"/>
      <color theme="4"/>
      <name val="游ゴシック"/>
      <family val="3"/>
      <charset val="128"/>
      <scheme val="minor"/>
    </font>
    <font>
      <sz val="9"/>
      <color rgb="FF7030A0"/>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indexed="44"/>
        <bgColor indexed="64"/>
      </patternFill>
    </fill>
    <fill>
      <patternFill patternType="solid">
        <fgColor indexed="4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18">
    <xf numFmtId="0" fontId="0" fillId="0" borderId="0" xfId="0">
      <alignment vertical="center"/>
    </xf>
    <xf numFmtId="0" fontId="0" fillId="0" borderId="1" xfId="0" applyBorder="1">
      <alignment vertical="center"/>
    </xf>
    <xf numFmtId="38" fontId="0" fillId="0" borderId="1" xfId="1" applyFont="1" applyBorder="1">
      <alignment vertical="center"/>
    </xf>
    <xf numFmtId="38" fontId="0" fillId="0" borderId="0" xfId="1" applyFont="1" applyBorder="1">
      <alignment vertical="center"/>
    </xf>
    <xf numFmtId="0" fontId="0" fillId="0" borderId="0" xfId="0" applyBorder="1">
      <alignment vertical="center"/>
    </xf>
    <xf numFmtId="38" fontId="0" fillId="2" borderId="1" xfId="1" applyFont="1" applyFill="1" applyBorder="1">
      <alignment vertical="center"/>
    </xf>
    <xf numFmtId="0" fontId="0" fillId="2" borderId="1" xfId="0" applyFill="1" applyBorder="1">
      <alignment vertical="center"/>
    </xf>
    <xf numFmtId="38" fontId="0" fillId="3" borderId="1" xfId="1" applyFont="1" applyFill="1" applyBorder="1">
      <alignment vertical="center"/>
    </xf>
    <xf numFmtId="0" fontId="0" fillId="3" borderId="1" xfId="0" applyFill="1" applyBorder="1">
      <alignment vertical="center"/>
    </xf>
    <xf numFmtId="0" fontId="0" fillId="4" borderId="1" xfId="0" applyFill="1" applyBorder="1">
      <alignment vertical="center"/>
    </xf>
    <xf numFmtId="38" fontId="0" fillId="4" borderId="1" xfId="1" applyFont="1" applyFill="1" applyBorder="1">
      <alignment vertical="center"/>
    </xf>
    <xf numFmtId="0" fontId="3" fillId="0" borderId="0" xfId="0" applyFont="1">
      <alignment vertical="center"/>
    </xf>
    <xf numFmtId="0" fontId="0" fillId="0" borderId="0" xfId="0" applyFill="1">
      <alignment vertical="center"/>
    </xf>
    <xf numFmtId="38" fontId="0" fillId="0" borderId="1" xfId="1" applyFont="1" applyFill="1" applyBorder="1">
      <alignment vertical="center"/>
    </xf>
    <xf numFmtId="38" fontId="5" fillId="0" borderId="3" xfId="0" applyNumberFormat="1"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Fill="1" applyBorder="1">
      <alignment vertical="center"/>
    </xf>
    <xf numFmtId="176" fontId="5" fillId="0" borderId="5" xfId="0" applyNumberFormat="1" applyFont="1" applyBorder="1">
      <alignment vertical="center"/>
    </xf>
    <xf numFmtId="38" fontId="5" fillId="0" borderId="5" xfId="0" applyNumberFormat="1" applyFont="1" applyBorder="1">
      <alignment vertical="center"/>
    </xf>
    <xf numFmtId="0" fontId="5" fillId="0" borderId="4" xfId="0" applyFont="1" applyBorder="1">
      <alignment vertical="center"/>
    </xf>
    <xf numFmtId="0" fontId="5" fillId="0" borderId="0" xfId="0" applyFont="1">
      <alignment vertical="center"/>
    </xf>
    <xf numFmtId="0" fontId="6" fillId="0" borderId="0" xfId="0" applyFont="1">
      <alignment vertical="center"/>
    </xf>
    <xf numFmtId="38" fontId="0" fillId="0" borderId="0" xfId="1" applyFont="1">
      <alignment vertical="center"/>
    </xf>
    <xf numFmtId="38" fontId="8" fillId="0" borderId="0" xfId="1" applyFont="1" applyAlignment="1">
      <alignment horizontal="center" vertical="center"/>
    </xf>
    <xf numFmtId="38" fontId="0" fillId="0" borderId="10" xfId="1" applyFont="1" applyBorder="1">
      <alignment vertical="center"/>
    </xf>
    <xf numFmtId="38" fontId="0" fillId="0" borderId="9" xfId="1" applyFont="1" applyBorder="1">
      <alignment vertical="center"/>
    </xf>
    <xf numFmtId="0" fontId="0" fillId="0" borderId="11" xfId="0" applyBorder="1">
      <alignment vertical="center"/>
    </xf>
    <xf numFmtId="38" fontId="9" fillId="0" borderId="11" xfId="1" applyFont="1" applyFill="1" applyBorder="1">
      <alignment vertical="center"/>
    </xf>
    <xf numFmtId="0" fontId="0" fillId="0" borderId="12" xfId="0" applyBorder="1">
      <alignment vertical="center"/>
    </xf>
    <xf numFmtId="38" fontId="9" fillId="0" borderId="12" xfId="1" applyFont="1" applyFill="1" applyBorder="1">
      <alignment vertical="center"/>
    </xf>
    <xf numFmtId="38" fontId="5" fillId="0" borderId="13" xfId="1" applyFont="1" applyBorder="1">
      <alignment vertical="center"/>
    </xf>
    <xf numFmtId="38" fontId="0" fillId="0" borderId="11" xfId="1" applyFont="1" applyBorder="1">
      <alignment vertical="center"/>
    </xf>
    <xf numFmtId="38" fontId="0" fillId="0" borderId="11" xfId="1" quotePrefix="1" applyFont="1" applyBorder="1">
      <alignment vertical="center"/>
    </xf>
    <xf numFmtId="38" fontId="0" fillId="0" borderId="14" xfId="1" applyFont="1" applyBorder="1">
      <alignment vertical="center"/>
    </xf>
    <xf numFmtId="38" fontId="0" fillId="0" borderId="15" xfId="1" applyFont="1" applyBorder="1">
      <alignment vertical="center"/>
    </xf>
    <xf numFmtId="38" fontId="5" fillId="0" borderId="15" xfId="1" applyFont="1" applyBorder="1">
      <alignment vertical="center"/>
    </xf>
    <xf numFmtId="38" fontId="0" fillId="0" borderId="16" xfId="1" applyFont="1" applyBorder="1">
      <alignment vertical="center"/>
    </xf>
    <xf numFmtId="38" fontId="7" fillId="0" borderId="0" xfId="1" applyFont="1" applyBorder="1">
      <alignment vertical="center"/>
    </xf>
    <xf numFmtId="38" fontId="0" fillId="0" borderId="17" xfId="1" applyFont="1" applyBorder="1">
      <alignment vertical="center"/>
    </xf>
    <xf numFmtId="38" fontId="0" fillId="0" borderId="18" xfId="1" applyFont="1" applyBorder="1">
      <alignment vertical="center"/>
    </xf>
    <xf numFmtId="38" fontId="0" fillId="0" borderId="19" xfId="1" applyFont="1" applyBorder="1">
      <alignment vertical="center"/>
    </xf>
    <xf numFmtId="38" fontId="5" fillId="0" borderId="21" xfId="0" applyNumberFormat="1" applyFont="1" applyBorder="1">
      <alignment vertical="center"/>
    </xf>
    <xf numFmtId="38" fontId="0" fillId="0" borderId="22" xfId="1" applyFont="1" applyBorder="1">
      <alignment vertical="center"/>
    </xf>
    <xf numFmtId="38" fontId="5" fillId="0" borderId="23" xfId="0" applyNumberFormat="1" applyFont="1" applyBorder="1">
      <alignment vertical="center"/>
    </xf>
    <xf numFmtId="38" fontId="0" fillId="2" borderId="8" xfId="1" applyFont="1" applyFill="1" applyBorder="1">
      <alignment vertical="center"/>
    </xf>
    <xf numFmtId="0" fontId="0" fillId="2" borderId="24" xfId="0" applyFill="1" applyBorder="1">
      <alignment vertical="center"/>
    </xf>
    <xf numFmtId="0" fontId="0" fillId="2" borderId="24"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2" borderId="26" xfId="0" applyFill="1" applyBorder="1" applyAlignment="1">
      <alignment vertical="center" wrapText="1"/>
    </xf>
    <xf numFmtId="0" fontId="0" fillId="0" borderId="24" xfId="0" applyFill="1" applyBorder="1" applyAlignment="1">
      <alignment vertical="center" wrapText="1"/>
    </xf>
    <xf numFmtId="0" fontId="0" fillId="3" borderId="24" xfId="0" applyFill="1" applyBorder="1" applyAlignment="1">
      <alignment vertical="center" wrapText="1"/>
    </xf>
    <xf numFmtId="0" fontId="4" fillId="0" borderId="24" xfId="0" applyFont="1" applyBorder="1" applyAlignment="1">
      <alignment vertical="center" wrapText="1"/>
    </xf>
    <xf numFmtId="0" fontId="0" fillId="0" borderId="24" xfId="0" applyBorder="1">
      <alignment vertical="center"/>
    </xf>
    <xf numFmtId="0" fontId="0" fillId="4" borderId="24" xfId="0" applyFill="1" applyBorder="1">
      <alignment vertical="center"/>
    </xf>
    <xf numFmtId="0" fontId="7" fillId="5" borderId="1" xfId="0" applyFont="1" applyFill="1" applyBorder="1">
      <alignment vertical="center"/>
    </xf>
    <xf numFmtId="0" fontId="0" fillId="5" borderId="1" xfId="0" applyFill="1" applyBorder="1" applyAlignment="1">
      <alignment vertical="center" wrapText="1"/>
    </xf>
    <xf numFmtId="0" fontId="0" fillId="5" borderId="1" xfId="0" applyFill="1" applyBorder="1">
      <alignment vertical="center"/>
    </xf>
    <xf numFmtId="0" fontId="0" fillId="5" borderId="1" xfId="0" applyFill="1" applyBorder="1" applyAlignment="1">
      <alignment horizontal="center" vertical="center"/>
    </xf>
    <xf numFmtId="0" fontId="0" fillId="5" borderId="6" xfId="0" applyFill="1" applyBorder="1" applyAlignment="1">
      <alignment horizontal="right" vertical="center"/>
    </xf>
    <xf numFmtId="176" fontId="0" fillId="5" borderId="8" xfId="0" applyNumberFormat="1" applyFill="1" applyBorder="1">
      <alignment vertical="center"/>
    </xf>
    <xf numFmtId="38" fontId="0" fillId="5" borderId="8" xfId="0" applyNumberFormat="1" applyFill="1" applyBorder="1">
      <alignment vertical="center"/>
    </xf>
    <xf numFmtId="38" fontId="0" fillId="0" borderId="27" xfId="1" applyFont="1" applyBorder="1">
      <alignment vertical="center"/>
    </xf>
    <xf numFmtId="38" fontId="0" fillId="0" borderId="28" xfId="1" applyFont="1" applyBorder="1">
      <alignment vertical="center"/>
    </xf>
    <xf numFmtId="38" fontId="0" fillId="0" borderId="29" xfId="1" applyFont="1" applyBorder="1">
      <alignment vertical="center"/>
    </xf>
    <xf numFmtId="0" fontId="5" fillId="5" borderId="1" xfId="0" applyFont="1" applyFill="1" applyBorder="1">
      <alignment vertical="center"/>
    </xf>
    <xf numFmtId="0" fontId="5" fillId="0" borderId="26" xfId="0" applyFont="1" applyBorder="1" applyAlignment="1">
      <alignment vertical="center" wrapText="1"/>
    </xf>
    <xf numFmtId="38" fontId="5" fillId="0" borderId="8" xfId="1" applyFont="1" applyBorder="1">
      <alignment vertical="center"/>
    </xf>
    <xf numFmtId="0" fontId="13" fillId="0" borderId="0" xfId="2">
      <alignment vertical="center"/>
    </xf>
    <xf numFmtId="0" fontId="13" fillId="0" borderId="30" xfId="2" applyBorder="1" applyAlignment="1">
      <alignment horizontal="center" vertical="center"/>
    </xf>
    <xf numFmtId="0" fontId="16" fillId="6" borderId="31" xfId="2" applyFont="1" applyFill="1" applyBorder="1">
      <alignment vertical="center"/>
    </xf>
    <xf numFmtId="0" fontId="13" fillId="0" borderId="32" xfId="2" applyBorder="1">
      <alignment vertical="center"/>
    </xf>
    <xf numFmtId="0" fontId="13" fillId="0" borderId="33" xfId="2" applyBorder="1">
      <alignment vertical="center"/>
    </xf>
    <xf numFmtId="0" fontId="13" fillId="0" borderId="34" xfId="2" applyBorder="1" applyAlignment="1">
      <alignment horizontal="center" vertical="center"/>
    </xf>
    <xf numFmtId="0" fontId="13" fillId="0" borderId="8" xfId="2" applyBorder="1">
      <alignment vertical="center"/>
    </xf>
    <xf numFmtId="0" fontId="13" fillId="0" borderId="1" xfId="2" applyBorder="1">
      <alignment vertical="center"/>
    </xf>
    <xf numFmtId="0" fontId="13" fillId="0" borderId="35" xfId="2" applyBorder="1">
      <alignment vertical="center"/>
    </xf>
    <xf numFmtId="0" fontId="13" fillId="0" borderId="36" xfId="2" applyBorder="1" applyAlignment="1">
      <alignment horizontal="center" vertical="center"/>
    </xf>
    <xf numFmtId="0" fontId="13" fillId="7" borderId="37" xfId="2" applyFill="1" applyBorder="1">
      <alignment vertical="center"/>
    </xf>
    <xf numFmtId="0" fontId="13" fillId="7" borderId="38" xfId="2" applyFill="1" applyBorder="1">
      <alignment vertical="center"/>
    </xf>
    <xf numFmtId="0" fontId="13" fillId="7" borderId="39" xfId="2" applyFill="1" applyBorder="1">
      <alignment vertical="center"/>
    </xf>
    <xf numFmtId="0" fontId="13" fillId="0" borderId="31" xfId="2" applyBorder="1">
      <alignment vertical="center"/>
    </xf>
    <xf numFmtId="0" fontId="13" fillId="0" borderId="0" xfId="2" applyAlignment="1">
      <alignment horizontal="right" vertical="center"/>
    </xf>
    <xf numFmtId="0" fontId="16" fillId="0" borderId="0" xfId="2" applyFont="1" applyAlignment="1">
      <alignment horizontal="center" vertical="center"/>
    </xf>
    <xf numFmtId="0" fontId="16" fillId="0" borderId="31" xfId="2" applyFont="1" applyBorder="1">
      <alignment vertical="center"/>
    </xf>
    <xf numFmtId="0" fontId="17" fillId="0" borderId="0" xfId="0" applyFont="1">
      <alignment vertical="center"/>
    </xf>
    <xf numFmtId="0" fontId="18" fillId="0" borderId="0" xfId="0" applyFont="1" applyAlignment="1">
      <alignment horizontal="left"/>
    </xf>
    <xf numFmtId="0" fontId="19" fillId="0" borderId="0" xfId="0" applyFont="1" applyAlignment="1">
      <alignment horizontal="left"/>
    </xf>
    <xf numFmtId="0" fontId="20" fillId="0" borderId="0" xfId="0" applyFont="1" applyAlignment="1">
      <alignment horizontal="left"/>
    </xf>
    <xf numFmtId="0" fontId="0" fillId="0" borderId="1" xfId="0" applyBorder="1" applyAlignment="1">
      <alignment horizontal="left" vertical="center"/>
    </xf>
    <xf numFmtId="38" fontId="7" fillId="0" borderId="0" xfId="1" applyFont="1" applyBorder="1" applyAlignment="1">
      <alignment horizontal="center" vertical="center"/>
    </xf>
    <xf numFmtId="0" fontId="0" fillId="2" borderId="20" xfId="0" applyFill="1" applyBorder="1" applyAlignment="1">
      <alignment horizontal="left" vertical="center"/>
    </xf>
    <xf numFmtId="0" fontId="0" fillId="2" borderId="0" xfId="0" applyFill="1" applyBorder="1" applyAlignment="1">
      <alignment horizontal="left" vertical="center"/>
    </xf>
    <xf numFmtId="0" fontId="0" fillId="3" borderId="20" xfId="0" applyFill="1" applyBorder="1" applyAlignment="1">
      <alignment horizontal="left" vertical="center"/>
    </xf>
    <xf numFmtId="0" fontId="0" fillId="3" borderId="0" xfId="0" applyFill="1" applyBorder="1" applyAlignment="1">
      <alignment horizontal="left" vertical="center"/>
    </xf>
    <xf numFmtId="0" fontId="0" fillId="4" borderId="20" xfId="0" applyFill="1" applyBorder="1" applyAlignment="1">
      <alignment horizontal="left" vertical="center"/>
    </xf>
    <xf numFmtId="0" fontId="0" fillId="4" borderId="0" xfId="0" applyFill="1"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38" fontId="8" fillId="0" borderId="18" xfId="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2" borderId="1" xfId="1" applyFont="1" applyFill="1" applyBorder="1" applyAlignment="1">
      <alignment horizontal="right" vertical="center"/>
    </xf>
    <xf numFmtId="0" fontId="0" fillId="2" borderId="1" xfId="0" applyFill="1" applyBorder="1" applyAlignment="1">
      <alignment horizontal="righ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38" fontId="0" fillId="0" borderId="1" xfId="1" applyFont="1" applyBorder="1" applyAlignment="1">
      <alignment horizontal="right" vertical="center"/>
    </xf>
    <xf numFmtId="38" fontId="0" fillId="0" borderId="1" xfId="1" applyFont="1" applyFill="1" applyBorder="1" applyAlignment="1">
      <alignment horizontal="right" vertical="center"/>
    </xf>
    <xf numFmtId="176" fontId="0" fillId="0" borderId="1" xfId="0" applyNumberFormat="1" applyBorder="1" applyAlignment="1">
      <alignment horizontal="right" vertical="center"/>
    </xf>
    <xf numFmtId="38" fontId="6" fillId="0" borderId="0" xfId="1" applyFont="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0" fontId="4"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4" fillId="0" borderId="0" xfId="2" applyFont="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0"/>
  <sheetViews>
    <sheetView tabSelected="1" view="pageBreakPreview" zoomScaleNormal="100" zoomScaleSheetLayoutView="100" workbookViewId="0">
      <selection activeCell="A3" sqref="A3"/>
    </sheetView>
  </sheetViews>
  <sheetFormatPr defaultRowHeight="18.75"/>
  <cols>
    <col min="1" max="68" width="3.625" customWidth="1"/>
  </cols>
  <sheetData>
    <row r="1" spans="1:50" s="23" customFormat="1" ht="30">
      <c r="B1" s="112" t="s">
        <v>76</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row>
    <row r="2" spans="1:50" s="23" customFormat="1" ht="19.5" thickBot="1">
      <c r="H2" s="24"/>
      <c r="I2" s="24"/>
      <c r="J2" s="24"/>
    </row>
    <row r="3" spans="1:50" s="23" customFormat="1">
      <c r="A3" s="31" t="s">
        <v>66</v>
      </c>
      <c r="B3" s="32"/>
      <c r="C3" s="32"/>
      <c r="D3" s="32"/>
      <c r="E3" s="32"/>
      <c r="F3" s="32"/>
      <c r="G3" s="33" t="s">
        <v>67</v>
      </c>
      <c r="H3" s="32" t="s">
        <v>77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4"/>
    </row>
    <row r="4" spans="1:50" s="23" customFormat="1">
      <c r="A4" s="35"/>
      <c r="B4" s="3"/>
      <c r="C4" s="3"/>
      <c r="D4" s="3"/>
      <c r="E4" s="3"/>
      <c r="F4" s="3"/>
      <c r="G4" s="3" t="s">
        <v>67</v>
      </c>
      <c r="H4" s="3" t="s">
        <v>68</v>
      </c>
      <c r="I4" s="113" t="e">
        <f>IF(品目別計算表!S17&gt;=0.01,品目別計算表!R17,0)</f>
        <v>#DIV/0!</v>
      </c>
      <c r="J4" s="113"/>
      <c r="K4" s="113"/>
      <c r="L4" s="3" t="s">
        <v>69</v>
      </c>
      <c r="M4" s="113" t="e">
        <f>IF(品目別計算表!S29&gt;=0.01,品目別計算表!R29,0)</f>
        <v>#DIV/0!</v>
      </c>
      <c r="N4" s="113"/>
      <c r="O4" s="113"/>
      <c r="P4" s="3" t="s">
        <v>69</v>
      </c>
      <c r="Q4" s="113" t="e">
        <f>IF(品目別計算表!S41&gt;=0.01,品目別計算表!R41,0)</f>
        <v>#DIV/0!</v>
      </c>
      <c r="R4" s="113"/>
      <c r="S4" s="113"/>
      <c r="T4" s="3" t="s">
        <v>69</v>
      </c>
      <c r="U4" s="113" t="e">
        <f>IF(品目別計算表!S53&gt;=0.01,品目別計算表!R53,0)</f>
        <v>#DIV/0!</v>
      </c>
      <c r="V4" s="113"/>
      <c r="W4" s="113"/>
      <c r="X4" s="3" t="s">
        <v>69</v>
      </c>
      <c r="Y4" s="113" t="e">
        <f>IF(品目別計算表!S65&gt;=0.01,品目別計算表!R65,0)</f>
        <v>#DIV/0!</v>
      </c>
      <c r="Z4" s="113"/>
      <c r="AA4" s="113"/>
      <c r="AB4" s="3" t="s">
        <v>69</v>
      </c>
      <c r="AC4" s="113" t="e">
        <f>IF(品目別計算表!S77&gt;=0.01,品目別計算表!R77,0)</f>
        <v>#DIV/0!</v>
      </c>
      <c r="AD4" s="113"/>
      <c r="AE4" s="113"/>
      <c r="AF4" s="3" t="s">
        <v>69</v>
      </c>
      <c r="AG4" s="113" t="e">
        <f>IF(品目別計算表!S89&gt;=0.01,品目別計算表!R89,0)</f>
        <v>#DIV/0!</v>
      </c>
      <c r="AH4" s="113"/>
      <c r="AI4" s="114"/>
    </row>
    <row r="5" spans="1:50" s="23" customFormat="1">
      <c r="A5" s="36"/>
      <c r="B5" s="3"/>
      <c r="C5" s="3"/>
      <c r="D5" s="3"/>
      <c r="E5" s="3"/>
      <c r="F5" s="3"/>
      <c r="G5" s="3"/>
      <c r="H5" s="3" t="s">
        <v>69</v>
      </c>
      <c r="I5" s="113" t="e">
        <f>IF(品目別計算表!S101&gt;=0.01,品目別計算表!R101,0)</f>
        <v>#DIV/0!</v>
      </c>
      <c r="J5" s="113"/>
      <c r="K5" s="113"/>
      <c r="L5" s="3" t="s">
        <v>69</v>
      </c>
      <c r="M5" s="113" t="e">
        <f>IF(品目別計算表!S113&gt;=0.01,品目別計算表!R113,0)</f>
        <v>#DIV/0!</v>
      </c>
      <c r="N5" s="113"/>
      <c r="O5" s="113"/>
      <c r="P5" s="3" t="s">
        <v>69</v>
      </c>
      <c r="Q5" s="113" t="e">
        <f>IF(品目別計算表!S125&gt;=0.01,品目別計算表!R125,0)</f>
        <v>#DIV/0!</v>
      </c>
      <c r="R5" s="113"/>
      <c r="S5" s="113"/>
      <c r="T5" s="3" t="s">
        <v>69</v>
      </c>
      <c r="U5" s="113" t="e">
        <f>IF(品目別計算表!S137&gt;=0.01,品目別計算表!R137,0)</f>
        <v>#DIV/0!</v>
      </c>
      <c r="V5" s="113"/>
      <c r="W5" s="113"/>
      <c r="X5" s="3" t="s">
        <v>69</v>
      </c>
      <c r="Y5" s="113" t="e">
        <f>IF(品目別計算表!S149&gt;=0.01,品目別計算表!R149,0)</f>
        <v>#DIV/0!</v>
      </c>
      <c r="Z5" s="113"/>
      <c r="AA5" s="113"/>
      <c r="AB5" s="3" t="s">
        <v>70</v>
      </c>
      <c r="AC5" s="3" t="s">
        <v>71</v>
      </c>
      <c r="AD5" s="113">
        <f>IF(J18="適用済",0,IF(J19="適用済",0,J20))</f>
        <v>0</v>
      </c>
      <c r="AE5" s="113"/>
      <c r="AF5" s="113"/>
      <c r="AG5" s="3"/>
      <c r="AH5" s="3"/>
      <c r="AI5" s="37"/>
    </row>
    <row r="6" spans="1:50" s="23" customFormat="1">
      <c r="A6" s="35"/>
      <c r="B6" s="3"/>
      <c r="C6" s="3"/>
      <c r="D6" s="3"/>
      <c r="E6" s="3"/>
      <c r="F6" s="3"/>
      <c r="G6" s="38" t="s">
        <v>67</v>
      </c>
      <c r="H6" s="91" t="e">
        <f>I4+M4+Q4+U4+Y4+AC4+AG4+I5+M5+Q5+U5+Y5-AD5</f>
        <v>#DIV/0!</v>
      </c>
      <c r="I6" s="91"/>
      <c r="J6" s="91"/>
      <c r="K6" s="3"/>
      <c r="L6" s="3"/>
      <c r="M6" s="3"/>
      <c r="N6" s="3"/>
      <c r="O6" s="3"/>
      <c r="P6" s="3"/>
      <c r="Q6" s="3"/>
      <c r="R6" s="3"/>
      <c r="S6" s="3"/>
      <c r="T6" s="3"/>
      <c r="U6" s="3"/>
      <c r="V6" s="3"/>
      <c r="W6" s="3"/>
      <c r="X6" s="3"/>
      <c r="Y6" s="3"/>
      <c r="Z6" s="3"/>
      <c r="AA6" s="3"/>
      <c r="AB6" s="3"/>
      <c r="AC6" s="3"/>
      <c r="AD6" s="3"/>
      <c r="AE6" s="3"/>
      <c r="AF6" s="3"/>
      <c r="AG6" s="3"/>
      <c r="AH6" s="3"/>
      <c r="AI6" s="37"/>
    </row>
    <row r="7" spans="1:50" s="23" customFormat="1" ht="19.5" thickBot="1">
      <c r="A7" s="39"/>
      <c r="B7" s="40"/>
      <c r="C7" s="40"/>
      <c r="D7" s="40"/>
      <c r="E7" s="40"/>
      <c r="F7" s="40"/>
      <c r="G7" s="40" t="s">
        <v>73</v>
      </c>
      <c r="H7" s="100" t="e">
        <f>ROUNDDOWN(H6,-3)</f>
        <v>#DIV/0!</v>
      </c>
      <c r="I7" s="100"/>
      <c r="J7" s="100"/>
      <c r="K7" s="40"/>
      <c r="L7" s="40"/>
      <c r="M7" s="40"/>
      <c r="N7" s="40"/>
      <c r="O7" s="40"/>
      <c r="P7" s="40"/>
      <c r="Q7" s="40"/>
      <c r="R7" s="40"/>
      <c r="S7" s="40"/>
      <c r="T7" s="40"/>
      <c r="U7" s="40"/>
      <c r="V7" s="40"/>
      <c r="W7" s="40"/>
      <c r="X7" s="40"/>
      <c r="Y7" s="40"/>
      <c r="Z7" s="40"/>
      <c r="AA7" s="40"/>
      <c r="AB7" s="40"/>
      <c r="AC7" s="40"/>
      <c r="AD7" s="40"/>
      <c r="AE7" s="40"/>
      <c r="AF7" s="40"/>
      <c r="AG7" s="40"/>
      <c r="AH7" s="40"/>
      <c r="AI7" s="41"/>
    </row>
    <row r="8" spans="1:50" s="23" customFormat="1">
      <c r="H8" s="24"/>
      <c r="I8" s="24"/>
      <c r="J8" s="24"/>
    </row>
    <row r="9" spans="1:50">
      <c r="B9" t="s">
        <v>52</v>
      </c>
      <c r="AK9" s="92" t="s">
        <v>40</v>
      </c>
      <c r="AL9" s="93"/>
      <c r="AM9" s="93"/>
      <c r="AN9" s="93"/>
      <c r="AO9" s="93"/>
      <c r="AP9" s="93"/>
      <c r="AQ9" s="93"/>
      <c r="AR9" s="93"/>
      <c r="AS9" s="93"/>
      <c r="AT9" s="93"/>
      <c r="AU9" s="93"/>
      <c r="AV9" s="93"/>
      <c r="AW9" s="93"/>
      <c r="AX9" s="93"/>
    </row>
    <row r="10" spans="1:50">
      <c r="A10" s="58"/>
      <c r="B10" s="90" t="s">
        <v>48</v>
      </c>
      <c r="C10" s="90"/>
      <c r="D10" s="90"/>
      <c r="E10" s="90"/>
      <c r="F10" s="90"/>
      <c r="G10" s="90"/>
      <c r="H10" s="90"/>
      <c r="I10" s="90"/>
      <c r="J10" s="90" t="s">
        <v>49</v>
      </c>
      <c r="K10" s="90"/>
      <c r="L10" s="90"/>
      <c r="M10" s="90"/>
      <c r="N10" s="90"/>
      <c r="O10" s="90"/>
      <c r="P10" s="90" t="s">
        <v>124</v>
      </c>
      <c r="Q10" s="90"/>
      <c r="R10" s="90"/>
      <c r="S10" s="90"/>
      <c r="AK10" s="94" t="s">
        <v>39</v>
      </c>
      <c r="AL10" s="95"/>
      <c r="AM10" s="95"/>
      <c r="AN10" s="95"/>
      <c r="AO10" s="95"/>
      <c r="AP10" s="95"/>
      <c r="AQ10" s="95"/>
      <c r="AR10" s="95"/>
      <c r="AS10" s="95"/>
      <c r="AT10" s="95"/>
      <c r="AU10" s="95"/>
      <c r="AV10" s="95"/>
      <c r="AW10" s="95"/>
      <c r="AX10" s="95"/>
    </row>
    <row r="11" spans="1:50">
      <c r="A11" s="59" t="s">
        <v>78</v>
      </c>
      <c r="B11" s="101" t="s">
        <v>46</v>
      </c>
      <c r="C11" s="102"/>
      <c r="D11" s="102"/>
      <c r="E11" s="102"/>
      <c r="F11" s="102"/>
      <c r="G11" s="102"/>
      <c r="H11" s="102"/>
      <c r="I11" s="103"/>
      <c r="J11" s="104"/>
      <c r="K11" s="104"/>
      <c r="L11" s="104"/>
      <c r="M11" s="104"/>
      <c r="N11" s="104"/>
      <c r="O11" s="104"/>
      <c r="P11" s="90"/>
      <c r="Q11" s="90"/>
      <c r="R11" s="90"/>
      <c r="S11" s="90"/>
      <c r="AK11" s="96" t="s">
        <v>41</v>
      </c>
      <c r="AL11" s="97"/>
      <c r="AM11" s="97"/>
      <c r="AN11" s="97"/>
      <c r="AO11" s="97"/>
      <c r="AP11" s="97"/>
      <c r="AQ11" s="97"/>
      <c r="AR11" s="97"/>
      <c r="AS11" s="97"/>
      <c r="AT11" s="97"/>
      <c r="AU11" s="97"/>
      <c r="AV11" s="97"/>
      <c r="AW11" s="97"/>
      <c r="AX11" s="97"/>
    </row>
    <row r="12" spans="1:50">
      <c r="A12" s="59" t="s">
        <v>79</v>
      </c>
      <c r="B12" s="101" t="s">
        <v>45</v>
      </c>
      <c r="C12" s="102"/>
      <c r="D12" s="102"/>
      <c r="E12" s="102"/>
      <c r="F12" s="102"/>
      <c r="G12" s="102"/>
      <c r="H12" s="102"/>
      <c r="I12" s="103"/>
      <c r="J12" s="109">
        <f>J11*1.1</f>
        <v>0</v>
      </c>
      <c r="K12" s="109"/>
      <c r="L12" s="109"/>
      <c r="M12" s="109"/>
      <c r="N12" s="109"/>
      <c r="O12" s="109"/>
      <c r="P12" s="90" t="s">
        <v>89</v>
      </c>
      <c r="Q12" s="90"/>
      <c r="R12" s="90"/>
      <c r="S12" s="90"/>
      <c r="AK12" s="98" t="s">
        <v>43</v>
      </c>
      <c r="AL12" s="99"/>
      <c r="AM12" s="99"/>
      <c r="AN12" s="99"/>
      <c r="AO12" s="99"/>
      <c r="AP12" s="99"/>
      <c r="AQ12" s="99"/>
      <c r="AR12" s="99"/>
      <c r="AS12" s="99"/>
      <c r="AT12" s="99"/>
      <c r="AU12" s="99"/>
      <c r="AV12" s="99"/>
      <c r="AW12" s="99"/>
      <c r="AX12" s="99"/>
    </row>
    <row r="13" spans="1:50">
      <c r="A13" s="59" t="s">
        <v>80</v>
      </c>
      <c r="B13" s="101" t="s">
        <v>44</v>
      </c>
      <c r="C13" s="102"/>
      <c r="D13" s="102"/>
      <c r="E13" s="102"/>
      <c r="F13" s="102"/>
      <c r="G13" s="102"/>
      <c r="H13" s="102"/>
      <c r="I13" s="103"/>
      <c r="J13" s="104"/>
      <c r="K13" s="104"/>
      <c r="L13" s="104"/>
      <c r="M13" s="104"/>
      <c r="N13" s="104"/>
      <c r="O13" s="104"/>
      <c r="P13" s="90"/>
      <c r="Q13" s="90"/>
      <c r="R13" s="90"/>
      <c r="S13" s="90"/>
    </row>
    <row r="14" spans="1:50" ht="39" customHeight="1">
      <c r="A14" s="59" t="s">
        <v>81</v>
      </c>
      <c r="B14" s="106" t="s">
        <v>74</v>
      </c>
      <c r="C14" s="107"/>
      <c r="D14" s="107"/>
      <c r="E14" s="107"/>
      <c r="F14" s="107"/>
      <c r="G14" s="107"/>
      <c r="H14" s="107"/>
      <c r="I14" s="108"/>
      <c r="J14" s="104"/>
      <c r="K14" s="104"/>
      <c r="L14" s="104"/>
      <c r="M14" s="104"/>
      <c r="N14" s="104"/>
      <c r="O14" s="104"/>
      <c r="P14" s="90"/>
      <c r="Q14" s="90"/>
      <c r="R14" s="90"/>
      <c r="S14" s="90"/>
    </row>
    <row r="15" spans="1:50">
      <c r="A15" s="59" t="s">
        <v>82</v>
      </c>
      <c r="B15" s="101" t="s">
        <v>75</v>
      </c>
      <c r="C15" s="102"/>
      <c r="D15" s="102"/>
      <c r="E15" s="102"/>
      <c r="F15" s="102"/>
      <c r="G15" s="102"/>
      <c r="H15" s="102"/>
      <c r="I15" s="103"/>
      <c r="J15" s="110">
        <f>J13-J14</f>
        <v>0</v>
      </c>
      <c r="K15" s="110"/>
      <c r="L15" s="110"/>
      <c r="M15" s="110"/>
      <c r="N15" s="110"/>
      <c r="O15" s="110"/>
      <c r="P15" s="90" t="s">
        <v>88</v>
      </c>
      <c r="Q15" s="90"/>
      <c r="R15" s="90"/>
      <c r="S15" s="90"/>
    </row>
    <row r="16" spans="1:50">
      <c r="A16" s="59" t="s">
        <v>83</v>
      </c>
      <c r="B16" s="101" t="s">
        <v>91</v>
      </c>
      <c r="C16" s="102"/>
      <c r="D16" s="102"/>
      <c r="E16" s="102"/>
      <c r="F16" s="102"/>
      <c r="G16" s="102"/>
      <c r="H16" s="102"/>
      <c r="I16" s="103"/>
      <c r="J16" s="109">
        <f>ROUND(J15*0.01,0)</f>
        <v>0</v>
      </c>
      <c r="K16" s="109"/>
      <c r="L16" s="109"/>
      <c r="M16" s="109"/>
      <c r="N16" s="109"/>
      <c r="O16" s="109"/>
      <c r="P16" s="90" t="s">
        <v>90</v>
      </c>
      <c r="Q16" s="90"/>
      <c r="R16" s="90"/>
      <c r="S16" s="90"/>
    </row>
    <row r="17" spans="1:19">
      <c r="A17" s="59" t="s">
        <v>84</v>
      </c>
      <c r="B17" s="101" t="s">
        <v>47</v>
      </c>
      <c r="C17" s="102"/>
      <c r="D17" s="102"/>
      <c r="E17" s="102"/>
      <c r="F17" s="102"/>
      <c r="G17" s="102"/>
      <c r="H17" s="102"/>
      <c r="I17" s="103"/>
      <c r="J17" s="111" t="e">
        <f>ROUND(J13/J12,3)</f>
        <v>#DIV/0!</v>
      </c>
      <c r="K17" s="111"/>
      <c r="L17" s="111"/>
      <c r="M17" s="111"/>
      <c r="N17" s="111"/>
      <c r="O17" s="111"/>
      <c r="P17" s="90" t="s">
        <v>92</v>
      </c>
      <c r="Q17" s="90"/>
      <c r="R17" s="90"/>
      <c r="S17" s="90"/>
    </row>
    <row r="18" spans="1:19">
      <c r="A18" s="59" t="s">
        <v>85</v>
      </c>
      <c r="B18" s="101" t="s">
        <v>50</v>
      </c>
      <c r="C18" s="102"/>
      <c r="D18" s="102"/>
      <c r="E18" s="102"/>
      <c r="F18" s="102"/>
      <c r="G18" s="102"/>
      <c r="H18" s="102"/>
      <c r="I18" s="103"/>
      <c r="J18" s="105" t="s">
        <v>72</v>
      </c>
      <c r="K18" s="105"/>
      <c r="L18" s="105"/>
      <c r="M18" s="105"/>
      <c r="N18" s="105"/>
      <c r="O18" s="105"/>
      <c r="P18" s="90"/>
      <c r="Q18" s="90"/>
      <c r="R18" s="90"/>
      <c r="S18" s="90"/>
    </row>
    <row r="19" spans="1:19">
      <c r="A19" s="59" t="s">
        <v>86</v>
      </c>
      <c r="B19" s="101" t="s">
        <v>51</v>
      </c>
      <c r="C19" s="102"/>
      <c r="D19" s="102"/>
      <c r="E19" s="102"/>
      <c r="F19" s="102"/>
      <c r="G19" s="102"/>
      <c r="H19" s="102"/>
      <c r="I19" s="103"/>
      <c r="J19" s="105" t="s">
        <v>72</v>
      </c>
      <c r="K19" s="105"/>
      <c r="L19" s="105"/>
      <c r="M19" s="105"/>
      <c r="N19" s="105"/>
      <c r="O19" s="105"/>
      <c r="P19" s="90"/>
      <c r="Q19" s="90"/>
      <c r="R19" s="90"/>
      <c r="S19" s="90"/>
    </row>
    <row r="20" spans="1:19">
      <c r="A20" s="59" t="s">
        <v>87</v>
      </c>
      <c r="B20" s="101" t="s">
        <v>53</v>
      </c>
      <c r="C20" s="102"/>
      <c r="D20" s="102"/>
      <c r="E20" s="102"/>
      <c r="F20" s="102"/>
      <c r="G20" s="102"/>
      <c r="H20" s="102"/>
      <c r="I20" s="103"/>
      <c r="J20" s="109">
        <f>ROUND(J13*0.01,0)</f>
        <v>0</v>
      </c>
      <c r="K20" s="109"/>
      <c r="L20" s="109"/>
      <c r="M20" s="109"/>
      <c r="N20" s="109"/>
      <c r="O20" s="109"/>
      <c r="P20" s="90" t="s">
        <v>93</v>
      </c>
      <c r="Q20" s="90"/>
      <c r="R20" s="90"/>
      <c r="S20" s="90"/>
    </row>
    <row r="21" spans="1:19">
      <c r="A21" s="23"/>
      <c r="B21" s="4"/>
      <c r="C21" s="4"/>
      <c r="D21" s="4"/>
      <c r="E21" s="4"/>
      <c r="F21" s="4"/>
      <c r="G21" s="4"/>
      <c r="H21" s="4"/>
      <c r="I21" s="4"/>
      <c r="J21" s="4"/>
      <c r="K21" s="4"/>
    </row>
    <row r="22" spans="1:19" s="23" customFormat="1"/>
    <row r="23" spans="1:19" s="23" customFormat="1"/>
    <row r="24" spans="1:19" s="23" customFormat="1"/>
    <row r="25" spans="1:19" s="23" customFormat="1"/>
    <row r="26" spans="1:19" s="23" customFormat="1"/>
    <row r="27" spans="1:19" s="23" customFormat="1"/>
    <row r="28" spans="1:19" s="23" customFormat="1"/>
    <row r="29" spans="1:19" s="23" customFormat="1"/>
    <row r="30" spans="1:19" s="23" customFormat="1"/>
    <row r="31" spans="1:19" s="23" customFormat="1"/>
    <row r="32" spans="1:19"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pans="1:1" s="23" customFormat="1"/>
    <row r="50" spans="1:1" s="23" customFormat="1"/>
    <row r="51" spans="1:1" s="23" customFormat="1"/>
    <row r="52" spans="1:1" s="23" customFormat="1"/>
    <row r="53" spans="1:1" s="23" customFormat="1"/>
    <row r="54" spans="1:1" s="23" customFormat="1"/>
    <row r="55" spans="1:1" s="23" customFormat="1"/>
    <row r="56" spans="1:1" s="23" customFormat="1"/>
    <row r="57" spans="1:1" s="23" customFormat="1"/>
    <row r="58" spans="1:1" s="23" customFormat="1"/>
    <row r="59" spans="1:1" s="23" customFormat="1"/>
    <row r="60" spans="1:1" s="23" customFormat="1"/>
    <row r="61" spans="1:1" s="23" customFormat="1"/>
    <row r="62" spans="1:1" s="23" customFormat="1"/>
    <row r="63" spans="1:1" s="23" customFormat="1">
      <c r="A63"/>
    </row>
    <row r="64" spans="1:1" s="23" customFormat="1">
      <c r="A64"/>
    </row>
    <row r="65" spans="1:1" s="23" customFormat="1">
      <c r="A65"/>
    </row>
    <row r="66" spans="1:1" s="23" customFormat="1">
      <c r="A66"/>
    </row>
    <row r="67" spans="1:1" s="23" customFormat="1">
      <c r="A67"/>
    </row>
    <row r="68" spans="1:1" s="23" customFormat="1">
      <c r="A68"/>
    </row>
    <row r="69" spans="1:1" s="23" customFormat="1">
      <c r="A69"/>
    </row>
    <row r="70" spans="1:1" s="23" customFormat="1">
      <c r="A70"/>
    </row>
  </sheetData>
  <mergeCells count="53">
    <mergeCell ref="B1:AJ1"/>
    <mergeCell ref="AG4:AI4"/>
    <mergeCell ref="I5:K5"/>
    <mergeCell ref="M5:O5"/>
    <mergeCell ref="Q5:S5"/>
    <mergeCell ref="U5:W5"/>
    <mergeCell ref="Y5:AA5"/>
    <mergeCell ref="AD5:AF5"/>
    <mergeCell ref="U4:W4"/>
    <mergeCell ref="I4:K4"/>
    <mergeCell ref="M4:O4"/>
    <mergeCell ref="Q4:S4"/>
    <mergeCell ref="Y4:AA4"/>
    <mergeCell ref="AC4:AE4"/>
    <mergeCell ref="P13:S13"/>
    <mergeCell ref="J18:O18"/>
    <mergeCell ref="J11:O11"/>
    <mergeCell ref="J12:O12"/>
    <mergeCell ref="J15:O15"/>
    <mergeCell ref="J17:O17"/>
    <mergeCell ref="B20:I20"/>
    <mergeCell ref="J14:O14"/>
    <mergeCell ref="J13:O13"/>
    <mergeCell ref="J19:O19"/>
    <mergeCell ref="B11:I11"/>
    <mergeCell ref="B13:I13"/>
    <mergeCell ref="B12:I12"/>
    <mergeCell ref="B14:I14"/>
    <mergeCell ref="B15:I15"/>
    <mergeCell ref="B17:I17"/>
    <mergeCell ref="B18:I18"/>
    <mergeCell ref="B19:I19"/>
    <mergeCell ref="J20:O20"/>
    <mergeCell ref="B16:I16"/>
    <mergeCell ref="J16:O16"/>
    <mergeCell ref="H6:J6"/>
    <mergeCell ref="AK9:AX9"/>
    <mergeCell ref="AK10:AX10"/>
    <mergeCell ref="AK11:AX11"/>
    <mergeCell ref="AK12:AX12"/>
    <mergeCell ref="H7:J7"/>
    <mergeCell ref="B10:I10"/>
    <mergeCell ref="J10:O10"/>
    <mergeCell ref="P10:S10"/>
    <mergeCell ref="P11:S11"/>
    <mergeCell ref="P12:S12"/>
    <mergeCell ref="P19:S19"/>
    <mergeCell ref="P20:S20"/>
    <mergeCell ref="P14:S14"/>
    <mergeCell ref="P15:S15"/>
    <mergeCell ref="P16:S16"/>
    <mergeCell ref="P17:S17"/>
    <mergeCell ref="P18:S18"/>
  </mergeCells>
  <phoneticPr fontId="2"/>
  <dataValidations count="1">
    <dataValidation type="list" allowBlank="1" showInputMessage="1" showErrorMessage="1" sqref="J18:J19">
      <formula1>"適用済,未適用"</formula1>
    </dataValidation>
  </dataValidations>
  <pageMargins left="0.70866141732283472" right="0.70866141732283472" top="0.74803149606299213" bottom="0.74803149606299213" header="0.31496062992125984" footer="0.31496062992125984"/>
  <pageSetup paperSize="9" scale="95"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0"/>
  <sheetViews>
    <sheetView view="pageBreakPreview" zoomScaleNormal="100" zoomScaleSheetLayoutView="100" workbookViewId="0">
      <selection activeCell="B2" sqref="B2"/>
    </sheetView>
  </sheetViews>
  <sheetFormatPr defaultRowHeight="18.75"/>
  <cols>
    <col min="1" max="68" width="3.625" customWidth="1"/>
  </cols>
  <sheetData>
    <row r="1" spans="1:50" s="23" customFormat="1" ht="30">
      <c r="B1" s="112" t="s">
        <v>162</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row>
    <row r="2" spans="1:50" s="23" customFormat="1" ht="19.5" thickBot="1">
      <c r="H2" s="24"/>
      <c r="I2" s="24"/>
      <c r="J2" s="24"/>
    </row>
    <row r="3" spans="1:50" s="23" customFormat="1">
      <c r="A3" s="31" t="s">
        <v>66</v>
      </c>
      <c r="B3" s="32"/>
      <c r="C3" s="32"/>
      <c r="D3" s="32"/>
      <c r="E3" s="32"/>
      <c r="F3" s="32"/>
      <c r="G3" s="33" t="s">
        <v>67</v>
      </c>
      <c r="H3" s="32" t="s">
        <v>77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4"/>
    </row>
    <row r="4" spans="1:50" s="23" customFormat="1">
      <c r="A4" s="35"/>
      <c r="B4" s="3"/>
      <c r="C4" s="3"/>
      <c r="D4" s="3"/>
      <c r="E4" s="3"/>
      <c r="F4" s="3"/>
      <c r="G4" s="3" t="s">
        <v>67</v>
      </c>
      <c r="H4" s="3" t="s">
        <v>68</v>
      </c>
      <c r="I4" s="113" t="e">
        <f>IF(品目別計算表!S17&gt;=0.01,品目別計算表!R17,0)</f>
        <v>#DIV/0!</v>
      </c>
      <c r="J4" s="113"/>
      <c r="K4" s="113"/>
      <c r="L4" s="3" t="s">
        <v>69</v>
      </c>
      <c r="M4" s="113" t="e">
        <f>IF(品目別計算表!S29&gt;=0.01,品目別計算表!R29,0)</f>
        <v>#DIV/0!</v>
      </c>
      <c r="N4" s="113"/>
      <c r="O4" s="113"/>
      <c r="P4" s="3" t="s">
        <v>69</v>
      </c>
      <c r="Q4" s="113" t="e">
        <f>IF(品目別計算表!S41&gt;=0.01,品目別計算表!R41,0)</f>
        <v>#DIV/0!</v>
      </c>
      <c r="R4" s="113"/>
      <c r="S4" s="113"/>
      <c r="T4" s="3" t="s">
        <v>69</v>
      </c>
      <c r="U4" s="113" t="e">
        <f>IF(品目別計算表!S53&gt;=0.01,品目別計算表!R53,0)</f>
        <v>#DIV/0!</v>
      </c>
      <c r="V4" s="113"/>
      <c r="W4" s="113"/>
      <c r="X4" s="3" t="s">
        <v>69</v>
      </c>
      <c r="Y4" s="113" t="e">
        <f>IF(品目別計算表!S65&gt;=0.01,品目別計算表!R65,0)</f>
        <v>#DIV/0!</v>
      </c>
      <c r="Z4" s="113"/>
      <c r="AA4" s="113"/>
      <c r="AB4" s="3" t="s">
        <v>69</v>
      </c>
      <c r="AC4" s="113" t="e">
        <f>IF(品目別計算表!S77&gt;=0.01,品目別計算表!R77,0)</f>
        <v>#DIV/0!</v>
      </c>
      <c r="AD4" s="113"/>
      <c r="AE4" s="113"/>
      <c r="AF4" s="3" t="s">
        <v>69</v>
      </c>
      <c r="AG4" s="113" t="e">
        <f>IF(品目別計算表!S89&gt;=0.01,品目別計算表!R89,0)</f>
        <v>#DIV/0!</v>
      </c>
      <c r="AH4" s="113"/>
      <c r="AI4" s="114"/>
    </row>
    <row r="5" spans="1:50" s="23" customFormat="1">
      <c r="A5" s="36"/>
      <c r="B5" s="3"/>
      <c r="C5" s="3"/>
      <c r="D5" s="3"/>
      <c r="E5" s="3"/>
      <c r="F5" s="3"/>
      <c r="G5" s="3"/>
      <c r="H5" s="3" t="s">
        <v>69</v>
      </c>
      <c r="I5" s="113" t="e">
        <f>IF(品目別計算表!S101&gt;=0.01,品目別計算表!R101,0)</f>
        <v>#DIV/0!</v>
      </c>
      <c r="J5" s="113"/>
      <c r="K5" s="113"/>
      <c r="L5" s="3" t="s">
        <v>69</v>
      </c>
      <c r="M5" s="113" t="e">
        <f>IF(品目別計算表!S113&gt;=0.01,品目別計算表!R113,0)</f>
        <v>#DIV/0!</v>
      </c>
      <c r="N5" s="113"/>
      <c r="O5" s="113"/>
      <c r="P5" s="3" t="s">
        <v>69</v>
      </c>
      <c r="Q5" s="113" t="e">
        <f>IF(品目別計算表!S125&gt;=0.01,品目別計算表!R125,0)</f>
        <v>#DIV/0!</v>
      </c>
      <c r="R5" s="113"/>
      <c r="S5" s="113"/>
      <c r="T5" s="3" t="s">
        <v>69</v>
      </c>
      <c r="U5" s="113" t="e">
        <f>IF(品目別計算表!S137&gt;=0.01,品目別計算表!R137,0)</f>
        <v>#DIV/0!</v>
      </c>
      <c r="V5" s="113"/>
      <c r="W5" s="113"/>
      <c r="X5" s="3" t="s">
        <v>69</v>
      </c>
      <c r="Y5" s="113" t="e">
        <f>IF(品目別計算表!S149&gt;=0.01,品目別計算表!R149,0)</f>
        <v>#DIV/0!</v>
      </c>
      <c r="Z5" s="113"/>
      <c r="AA5" s="113"/>
      <c r="AB5" s="3" t="s">
        <v>70</v>
      </c>
      <c r="AC5" s="3" t="s">
        <v>71</v>
      </c>
      <c r="AD5" s="113">
        <f>IF(J18="適用済",0,IF(J19="適用済",0,J20))</f>
        <v>1009123</v>
      </c>
      <c r="AE5" s="113"/>
      <c r="AF5" s="113"/>
      <c r="AG5" s="3"/>
      <c r="AH5" s="3"/>
      <c r="AI5" s="37"/>
    </row>
    <row r="6" spans="1:50" s="23" customFormat="1">
      <c r="A6" s="35"/>
      <c r="B6" s="3"/>
      <c r="C6" s="3"/>
      <c r="D6" s="3"/>
      <c r="E6" s="3"/>
      <c r="F6" s="3"/>
      <c r="G6" s="38" t="s">
        <v>67</v>
      </c>
      <c r="H6" s="91" t="e">
        <f>I4+M4+Q4+U4+Y4+AC4+AG4+I5+M5+Q5+U5+Y5-AD5</f>
        <v>#DIV/0!</v>
      </c>
      <c r="I6" s="91"/>
      <c r="J6" s="91"/>
      <c r="K6" s="3"/>
      <c r="L6" s="3"/>
      <c r="M6" s="3"/>
      <c r="N6" s="3"/>
      <c r="O6" s="3"/>
      <c r="P6" s="3"/>
      <c r="Q6" s="3"/>
      <c r="R6" s="3"/>
      <c r="S6" s="3"/>
      <c r="T6" s="3"/>
      <c r="U6" s="3"/>
      <c r="V6" s="3"/>
      <c r="W6" s="3"/>
      <c r="X6" s="3"/>
      <c r="Y6" s="3"/>
      <c r="Z6" s="3"/>
      <c r="AA6" s="3"/>
      <c r="AB6" s="3"/>
      <c r="AC6" s="3"/>
      <c r="AD6" s="3"/>
      <c r="AE6" s="3"/>
      <c r="AF6" s="3"/>
      <c r="AG6" s="3"/>
      <c r="AH6" s="3"/>
      <c r="AI6" s="37"/>
    </row>
    <row r="7" spans="1:50" s="23" customFormat="1" ht="19.5" thickBot="1">
      <c r="A7" s="39"/>
      <c r="B7" s="40"/>
      <c r="C7" s="40"/>
      <c r="D7" s="40"/>
      <c r="E7" s="40"/>
      <c r="F7" s="40"/>
      <c r="G7" s="40" t="s">
        <v>73</v>
      </c>
      <c r="H7" s="100" t="e">
        <f>ROUNDDOWN(H6,-3)</f>
        <v>#DIV/0!</v>
      </c>
      <c r="I7" s="100"/>
      <c r="J7" s="100"/>
      <c r="K7" s="40"/>
      <c r="L7" s="40"/>
      <c r="M7" s="40"/>
      <c r="N7" s="40"/>
      <c r="O7" s="40"/>
      <c r="P7" s="40"/>
      <c r="Q7" s="40"/>
      <c r="R7" s="40"/>
      <c r="S7" s="40"/>
      <c r="T7" s="40"/>
      <c r="U7" s="40"/>
      <c r="V7" s="40"/>
      <c r="W7" s="40"/>
      <c r="X7" s="40"/>
      <c r="Y7" s="40"/>
      <c r="Z7" s="40"/>
      <c r="AA7" s="40"/>
      <c r="AB7" s="40"/>
      <c r="AC7" s="40"/>
      <c r="AD7" s="40"/>
      <c r="AE7" s="40"/>
      <c r="AF7" s="40"/>
      <c r="AG7" s="40"/>
      <c r="AH7" s="40"/>
      <c r="AI7" s="41"/>
    </row>
    <row r="8" spans="1:50" s="23" customFormat="1">
      <c r="H8" s="24"/>
      <c r="I8" s="24"/>
      <c r="J8" s="24"/>
    </row>
    <row r="9" spans="1:50">
      <c r="B9" t="s">
        <v>52</v>
      </c>
      <c r="AK9" s="92" t="s">
        <v>40</v>
      </c>
      <c r="AL9" s="93"/>
      <c r="AM9" s="93"/>
      <c r="AN9" s="93"/>
      <c r="AO9" s="93"/>
      <c r="AP9" s="93"/>
      <c r="AQ9" s="93"/>
      <c r="AR9" s="93"/>
      <c r="AS9" s="93"/>
      <c r="AT9" s="93"/>
      <c r="AU9" s="93"/>
      <c r="AV9" s="93"/>
      <c r="AW9" s="93"/>
      <c r="AX9" s="93"/>
    </row>
    <row r="10" spans="1:50">
      <c r="A10" s="58"/>
      <c r="B10" s="90" t="s">
        <v>48</v>
      </c>
      <c r="C10" s="90"/>
      <c r="D10" s="90"/>
      <c r="E10" s="90"/>
      <c r="F10" s="90"/>
      <c r="G10" s="90"/>
      <c r="H10" s="90"/>
      <c r="I10" s="90"/>
      <c r="J10" s="90" t="s">
        <v>49</v>
      </c>
      <c r="K10" s="90"/>
      <c r="L10" s="90"/>
      <c r="M10" s="90"/>
      <c r="N10" s="90"/>
      <c r="O10" s="90"/>
      <c r="P10" s="90" t="s">
        <v>124</v>
      </c>
      <c r="Q10" s="90"/>
      <c r="R10" s="90"/>
      <c r="S10" s="90"/>
      <c r="AK10" s="94" t="s">
        <v>39</v>
      </c>
      <c r="AL10" s="95"/>
      <c r="AM10" s="95"/>
      <c r="AN10" s="95"/>
      <c r="AO10" s="95"/>
      <c r="AP10" s="95"/>
      <c r="AQ10" s="95"/>
      <c r="AR10" s="95"/>
      <c r="AS10" s="95"/>
      <c r="AT10" s="95"/>
      <c r="AU10" s="95"/>
      <c r="AV10" s="95"/>
      <c r="AW10" s="95"/>
      <c r="AX10" s="95"/>
    </row>
    <row r="11" spans="1:50">
      <c r="A11" s="59" t="s">
        <v>78</v>
      </c>
      <c r="B11" s="101" t="s">
        <v>46</v>
      </c>
      <c r="C11" s="102"/>
      <c r="D11" s="102"/>
      <c r="E11" s="102"/>
      <c r="F11" s="102"/>
      <c r="G11" s="102"/>
      <c r="H11" s="102"/>
      <c r="I11" s="103"/>
      <c r="J11" s="104">
        <v>100000000</v>
      </c>
      <c r="K11" s="104"/>
      <c r="L11" s="104"/>
      <c r="M11" s="104"/>
      <c r="N11" s="104"/>
      <c r="O11" s="104"/>
      <c r="P11" s="90"/>
      <c r="Q11" s="90"/>
      <c r="R11" s="90"/>
      <c r="S11" s="90"/>
      <c r="AK11" s="96" t="s">
        <v>41</v>
      </c>
      <c r="AL11" s="97"/>
      <c r="AM11" s="97"/>
      <c r="AN11" s="97"/>
      <c r="AO11" s="97"/>
      <c r="AP11" s="97"/>
      <c r="AQ11" s="97"/>
      <c r="AR11" s="97"/>
      <c r="AS11" s="97"/>
      <c r="AT11" s="97"/>
      <c r="AU11" s="97"/>
      <c r="AV11" s="97"/>
      <c r="AW11" s="97"/>
      <c r="AX11" s="97"/>
    </row>
    <row r="12" spans="1:50">
      <c r="A12" s="59" t="s">
        <v>79</v>
      </c>
      <c r="B12" s="101" t="s">
        <v>45</v>
      </c>
      <c r="C12" s="102"/>
      <c r="D12" s="102"/>
      <c r="E12" s="102"/>
      <c r="F12" s="102"/>
      <c r="G12" s="102"/>
      <c r="H12" s="102"/>
      <c r="I12" s="103"/>
      <c r="J12" s="109">
        <f>J11*1.1</f>
        <v>110000000.00000001</v>
      </c>
      <c r="K12" s="109"/>
      <c r="L12" s="109"/>
      <c r="M12" s="109"/>
      <c r="N12" s="109"/>
      <c r="O12" s="109"/>
      <c r="P12" s="90" t="s">
        <v>89</v>
      </c>
      <c r="Q12" s="90"/>
      <c r="R12" s="90"/>
      <c r="S12" s="90"/>
      <c r="AK12" s="98" t="s">
        <v>43</v>
      </c>
      <c r="AL12" s="99"/>
      <c r="AM12" s="99"/>
      <c r="AN12" s="99"/>
      <c r="AO12" s="99"/>
      <c r="AP12" s="99"/>
      <c r="AQ12" s="99"/>
      <c r="AR12" s="99"/>
      <c r="AS12" s="99"/>
      <c r="AT12" s="99"/>
      <c r="AU12" s="99"/>
      <c r="AV12" s="99"/>
      <c r="AW12" s="99"/>
      <c r="AX12" s="99"/>
    </row>
    <row r="13" spans="1:50">
      <c r="A13" s="59" t="s">
        <v>80</v>
      </c>
      <c r="B13" s="101" t="s">
        <v>44</v>
      </c>
      <c r="C13" s="102"/>
      <c r="D13" s="102"/>
      <c r="E13" s="102"/>
      <c r="F13" s="102"/>
      <c r="G13" s="102"/>
      <c r="H13" s="102"/>
      <c r="I13" s="103"/>
      <c r="J13" s="104">
        <v>100912345</v>
      </c>
      <c r="K13" s="104"/>
      <c r="L13" s="104"/>
      <c r="M13" s="104"/>
      <c r="N13" s="104"/>
      <c r="O13" s="104"/>
      <c r="P13" s="90"/>
      <c r="Q13" s="90"/>
      <c r="R13" s="90"/>
      <c r="S13" s="90"/>
    </row>
    <row r="14" spans="1:50" ht="39" customHeight="1">
      <c r="A14" s="59" t="s">
        <v>81</v>
      </c>
      <c r="B14" s="106" t="s">
        <v>74</v>
      </c>
      <c r="C14" s="107"/>
      <c r="D14" s="107"/>
      <c r="E14" s="107"/>
      <c r="F14" s="107"/>
      <c r="G14" s="107"/>
      <c r="H14" s="107"/>
      <c r="I14" s="108"/>
      <c r="J14" s="104">
        <v>30912345</v>
      </c>
      <c r="K14" s="104"/>
      <c r="L14" s="104"/>
      <c r="M14" s="104"/>
      <c r="N14" s="104"/>
      <c r="O14" s="104"/>
      <c r="P14" s="90"/>
      <c r="Q14" s="90"/>
      <c r="R14" s="90"/>
      <c r="S14" s="90"/>
    </row>
    <row r="15" spans="1:50">
      <c r="A15" s="59" t="s">
        <v>82</v>
      </c>
      <c r="B15" s="101" t="s">
        <v>75</v>
      </c>
      <c r="C15" s="102"/>
      <c r="D15" s="102"/>
      <c r="E15" s="102"/>
      <c r="F15" s="102"/>
      <c r="G15" s="102"/>
      <c r="H15" s="102"/>
      <c r="I15" s="103"/>
      <c r="J15" s="110">
        <f>J13-J14</f>
        <v>70000000</v>
      </c>
      <c r="K15" s="110"/>
      <c r="L15" s="110"/>
      <c r="M15" s="110"/>
      <c r="N15" s="110"/>
      <c r="O15" s="110"/>
      <c r="P15" s="90" t="s">
        <v>88</v>
      </c>
      <c r="Q15" s="90"/>
      <c r="R15" s="90"/>
      <c r="S15" s="90"/>
    </row>
    <row r="16" spans="1:50">
      <c r="A16" s="59" t="s">
        <v>83</v>
      </c>
      <c r="B16" s="101" t="s">
        <v>91</v>
      </c>
      <c r="C16" s="102"/>
      <c r="D16" s="102"/>
      <c r="E16" s="102"/>
      <c r="F16" s="102"/>
      <c r="G16" s="102"/>
      <c r="H16" s="102"/>
      <c r="I16" s="103"/>
      <c r="J16" s="109">
        <f>ROUND(J15*0.01,0)</f>
        <v>700000</v>
      </c>
      <c r="K16" s="109"/>
      <c r="L16" s="109"/>
      <c r="M16" s="109"/>
      <c r="N16" s="109"/>
      <c r="O16" s="109"/>
      <c r="P16" s="90" t="s">
        <v>90</v>
      </c>
      <c r="Q16" s="90"/>
      <c r="R16" s="90"/>
      <c r="S16" s="90"/>
    </row>
    <row r="17" spans="1:19">
      <c r="A17" s="59" t="s">
        <v>84</v>
      </c>
      <c r="B17" s="101" t="s">
        <v>47</v>
      </c>
      <c r="C17" s="102"/>
      <c r="D17" s="102"/>
      <c r="E17" s="102"/>
      <c r="F17" s="102"/>
      <c r="G17" s="102"/>
      <c r="H17" s="102"/>
      <c r="I17" s="103"/>
      <c r="J17" s="111">
        <f>ROUND(J13/J12,3)</f>
        <v>0.91700000000000004</v>
      </c>
      <c r="K17" s="111"/>
      <c r="L17" s="111"/>
      <c r="M17" s="111"/>
      <c r="N17" s="111"/>
      <c r="O17" s="111"/>
      <c r="P17" s="90" t="s">
        <v>92</v>
      </c>
      <c r="Q17" s="90"/>
      <c r="R17" s="90"/>
      <c r="S17" s="90"/>
    </row>
    <row r="18" spans="1:19">
      <c r="A18" s="59" t="s">
        <v>85</v>
      </c>
      <c r="B18" s="101" t="s">
        <v>50</v>
      </c>
      <c r="C18" s="102"/>
      <c r="D18" s="102"/>
      <c r="E18" s="102"/>
      <c r="F18" s="102"/>
      <c r="G18" s="102"/>
      <c r="H18" s="102"/>
      <c r="I18" s="103"/>
      <c r="J18" s="105" t="s">
        <v>72</v>
      </c>
      <c r="K18" s="105"/>
      <c r="L18" s="105"/>
      <c r="M18" s="105"/>
      <c r="N18" s="105"/>
      <c r="O18" s="105"/>
      <c r="P18" s="90"/>
      <c r="Q18" s="90"/>
      <c r="R18" s="90"/>
      <c r="S18" s="90"/>
    </row>
    <row r="19" spans="1:19">
      <c r="A19" s="59" t="s">
        <v>86</v>
      </c>
      <c r="B19" s="101" t="s">
        <v>51</v>
      </c>
      <c r="C19" s="102"/>
      <c r="D19" s="102"/>
      <c r="E19" s="102"/>
      <c r="F19" s="102"/>
      <c r="G19" s="102"/>
      <c r="H19" s="102"/>
      <c r="I19" s="103"/>
      <c r="J19" s="105" t="s">
        <v>72</v>
      </c>
      <c r="K19" s="105"/>
      <c r="L19" s="105"/>
      <c r="M19" s="105"/>
      <c r="N19" s="105"/>
      <c r="O19" s="105"/>
      <c r="P19" s="90"/>
      <c r="Q19" s="90"/>
      <c r="R19" s="90"/>
      <c r="S19" s="90"/>
    </row>
    <row r="20" spans="1:19">
      <c r="A20" s="59" t="s">
        <v>87</v>
      </c>
      <c r="B20" s="101" t="s">
        <v>53</v>
      </c>
      <c r="C20" s="102"/>
      <c r="D20" s="102"/>
      <c r="E20" s="102"/>
      <c r="F20" s="102"/>
      <c r="G20" s="102"/>
      <c r="H20" s="102"/>
      <c r="I20" s="103"/>
      <c r="J20" s="109">
        <f>ROUND(J13*0.01,0)</f>
        <v>1009123</v>
      </c>
      <c r="K20" s="109"/>
      <c r="L20" s="109"/>
      <c r="M20" s="109"/>
      <c r="N20" s="109"/>
      <c r="O20" s="109"/>
      <c r="P20" s="90" t="s">
        <v>93</v>
      </c>
      <c r="Q20" s="90"/>
      <c r="R20" s="90"/>
      <c r="S20" s="90"/>
    </row>
    <row r="21" spans="1:19">
      <c r="A21" s="23"/>
      <c r="B21" s="4"/>
      <c r="C21" s="4"/>
      <c r="D21" s="4"/>
      <c r="E21" s="4"/>
      <c r="F21" s="4"/>
      <c r="G21" s="4"/>
      <c r="H21" s="4"/>
      <c r="I21" s="4"/>
      <c r="J21" s="4"/>
      <c r="K21" s="4"/>
    </row>
    <row r="22" spans="1:19" s="23" customFormat="1"/>
    <row r="23" spans="1:19" s="23" customFormat="1"/>
    <row r="24" spans="1:19" s="23" customFormat="1"/>
    <row r="25" spans="1:19" s="23" customFormat="1"/>
    <row r="26" spans="1:19" s="23" customFormat="1"/>
    <row r="27" spans="1:19" s="23" customFormat="1"/>
    <row r="28" spans="1:19" s="23" customFormat="1"/>
    <row r="29" spans="1:19" s="23" customFormat="1"/>
    <row r="30" spans="1:19" s="23" customFormat="1"/>
    <row r="31" spans="1:19" s="23" customFormat="1"/>
    <row r="32" spans="1:19"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pans="1:1" s="23" customFormat="1"/>
    <row r="50" spans="1:1" s="23" customFormat="1"/>
    <row r="51" spans="1:1" s="23" customFormat="1"/>
    <row r="52" spans="1:1" s="23" customFormat="1"/>
    <row r="53" spans="1:1" s="23" customFormat="1"/>
    <row r="54" spans="1:1" s="23" customFormat="1"/>
    <row r="55" spans="1:1" s="23" customFormat="1"/>
    <row r="56" spans="1:1" s="23" customFormat="1"/>
    <row r="57" spans="1:1" s="23" customFormat="1"/>
    <row r="58" spans="1:1" s="23" customFormat="1"/>
    <row r="59" spans="1:1" s="23" customFormat="1"/>
    <row r="60" spans="1:1" s="23" customFormat="1"/>
    <row r="61" spans="1:1" s="23" customFormat="1"/>
    <row r="62" spans="1:1" s="23" customFormat="1"/>
    <row r="63" spans="1:1" s="23" customFormat="1">
      <c r="A63"/>
    </row>
    <row r="64" spans="1:1" s="23" customFormat="1">
      <c r="A64"/>
    </row>
    <row r="65" spans="1:1" s="23" customFormat="1">
      <c r="A65"/>
    </row>
    <row r="66" spans="1:1" s="23" customFormat="1">
      <c r="A66"/>
    </row>
    <row r="67" spans="1:1" s="23" customFormat="1">
      <c r="A67"/>
    </row>
    <row r="68" spans="1:1" s="23" customFormat="1">
      <c r="A68"/>
    </row>
    <row r="69" spans="1:1" s="23" customFormat="1">
      <c r="A69"/>
    </row>
    <row r="70" spans="1:1" s="23" customFormat="1">
      <c r="A70"/>
    </row>
  </sheetData>
  <mergeCells count="53">
    <mergeCell ref="B19:I19"/>
    <mergeCell ref="J19:O19"/>
    <mergeCell ref="P19:S19"/>
    <mergeCell ref="B20:I20"/>
    <mergeCell ref="J20:O20"/>
    <mergeCell ref="P20:S20"/>
    <mergeCell ref="B17:I17"/>
    <mergeCell ref="J17:O17"/>
    <mergeCell ref="P17:S17"/>
    <mergeCell ref="B18:I18"/>
    <mergeCell ref="J18:O18"/>
    <mergeCell ref="P18:S18"/>
    <mergeCell ref="B15:I15"/>
    <mergeCell ref="J15:O15"/>
    <mergeCell ref="P15:S15"/>
    <mergeCell ref="B16:I16"/>
    <mergeCell ref="J16:O16"/>
    <mergeCell ref="P16:S16"/>
    <mergeCell ref="B13:I13"/>
    <mergeCell ref="J13:O13"/>
    <mergeCell ref="P13:S13"/>
    <mergeCell ref="B14:I14"/>
    <mergeCell ref="J14:O14"/>
    <mergeCell ref="P14:S14"/>
    <mergeCell ref="B11:I11"/>
    <mergeCell ref="J11:O11"/>
    <mergeCell ref="P11:S11"/>
    <mergeCell ref="AK11:AX11"/>
    <mergeCell ref="B12:I12"/>
    <mergeCell ref="J12:O12"/>
    <mergeCell ref="P12:S12"/>
    <mergeCell ref="AK12:AX12"/>
    <mergeCell ref="H6:J6"/>
    <mergeCell ref="H7:J7"/>
    <mergeCell ref="AK9:AX9"/>
    <mergeCell ref="B10:I10"/>
    <mergeCell ref="J10:O10"/>
    <mergeCell ref="P10:S10"/>
    <mergeCell ref="AK10:AX10"/>
    <mergeCell ref="AD5:AF5"/>
    <mergeCell ref="B1:AJ1"/>
    <mergeCell ref="I4:K4"/>
    <mergeCell ref="M4:O4"/>
    <mergeCell ref="Q4:S4"/>
    <mergeCell ref="U4:W4"/>
    <mergeCell ref="Y4:AA4"/>
    <mergeCell ref="AC4:AE4"/>
    <mergeCell ref="AG4:AI4"/>
    <mergeCell ref="I5:K5"/>
    <mergeCell ref="M5:O5"/>
    <mergeCell ref="Q5:S5"/>
    <mergeCell ref="U5:W5"/>
    <mergeCell ref="Y5:AA5"/>
  </mergeCells>
  <phoneticPr fontId="2"/>
  <dataValidations count="1">
    <dataValidation type="list" allowBlank="1" showInputMessage="1" showErrorMessage="1" sqref="J18:J19">
      <formula1>"適用済,未適用"</formula1>
    </dataValidation>
  </dataValidations>
  <pageMargins left="0.70866141732283472" right="0.70866141732283472" top="0.74803149606299213" bottom="0.74803149606299213" header="0.31496062992125984" footer="0.31496062992125984"/>
  <pageSetup paperSize="9" scale="95"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150"/>
  <sheetViews>
    <sheetView view="pageBreakPreview" zoomScale="90" zoomScaleNormal="100" zoomScaleSheetLayoutView="90" workbookViewId="0">
      <pane xSplit="2" ySplit="6" topLeftCell="C7" activePane="bottomRight" state="frozen"/>
      <selection pane="topRight" activeCell="C1" sqref="C1"/>
      <selection pane="bottomLeft" activeCell="A6" sqref="A6"/>
      <selection pane="bottomRight" activeCell="A3" sqref="A3"/>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22" t="s">
        <v>161</v>
      </c>
      <c r="U2" s="89" t="s">
        <v>160</v>
      </c>
    </row>
    <row r="3" spans="1:24" ht="18.75" customHeight="1">
      <c r="A3" s="86" t="s">
        <v>158</v>
      </c>
      <c r="B3" s="86" t="s">
        <v>158</v>
      </c>
      <c r="C3" s="86" t="s">
        <v>158</v>
      </c>
      <c r="D3" s="86" t="s">
        <v>158</v>
      </c>
      <c r="E3" s="86" t="s">
        <v>158</v>
      </c>
      <c r="F3" s="87" t="s">
        <v>159</v>
      </c>
      <c r="I3" s="86" t="s">
        <v>158</v>
      </c>
      <c r="J3" s="87" t="s">
        <v>159</v>
      </c>
      <c r="K3" s="88" t="s">
        <v>159</v>
      </c>
      <c r="L3" s="88" t="s">
        <v>159</v>
      </c>
      <c r="N3" s="86" t="s">
        <v>158</v>
      </c>
      <c r="P3" s="60" t="s">
        <v>122</v>
      </c>
      <c r="Q3" s="61" t="e">
        <f>単価スライド金額算定表!J17</f>
        <v>#DIV/0!</v>
      </c>
      <c r="S3" s="115" t="s">
        <v>123</v>
      </c>
      <c r="T3" s="116"/>
      <c r="U3" s="62">
        <f>単価スライド金額算定表!J15</f>
        <v>0</v>
      </c>
      <c r="V3" s="89" t="s">
        <v>160</v>
      </c>
      <c r="X3" s="4"/>
    </row>
    <row r="4" spans="1:24" ht="18.75" customHeight="1">
      <c r="A4" s="56" t="s">
        <v>94</v>
      </c>
      <c r="B4" s="56" t="s">
        <v>95</v>
      </c>
      <c r="C4" s="56" t="s">
        <v>96</v>
      </c>
      <c r="D4" s="56" t="s">
        <v>97</v>
      </c>
      <c r="E4" s="56" t="s">
        <v>98</v>
      </c>
      <c r="F4" s="56" t="s">
        <v>99</v>
      </c>
      <c r="G4" s="56" t="s">
        <v>100</v>
      </c>
      <c r="H4" s="56" t="s">
        <v>101</v>
      </c>
      <c r="I4" s="56" t="s">
        <v>102</v>
      </c>
      <c r="J4" s="56" t="s">
        <v>103</v>
      </c>
      <c r="K4" s="56" t="s">
        <v>104</v>
      </c>
      <c r="L4" s="56" t="s">
        <v>105</v>
      </c>
      <c r="M4" s="56" t="s">
        <v>106</v>
      </c>
      <c r="N4" s="56" t="s">
        <v>107</v>
      </c>
      <c r="O4" s="56" t="s">
        <v>108</v>
      </c>
      <c r="P4" s="56" t="s">
        <v>118</v>
      </c>
      <c r="Q4" s="56" t="s">
        <v>119</v>
      </c>
      <c r="R4" s="66" t="s">
        <v>109</v>
      </c>
      <c r="S4" s="56" t="s">
        <v>110</v>
      </c>
      <c r="T4" s="56" t="s">
        <v>111</v>
      </c>
      <c r="U4" s="56" t="s">
        <v>112</v>
      </c>
      <c r="V4" s="56" t="s">
        <v>127</v>
      </c>
    </row>
    <row r="5" spans="1:24" ht="54" customHeight="1">
      <c r="A5" s="57" t="s">
        <v>124</v>
      </c>
      <c r="B5" s="58"/>
      <c r="C5" s="58"/>
      <c r="D5" s="58"/>
      <c r="E5" s="58"/>
      <c r="F5" s="58"/>
      <c r="G5" s="58" t="s">
        <v>128</v>
      </c>
      <c r="H5" s="58" t="s">
        <v>129</v>
      </c>
      <c r="I5" s="58"/>
      <c r="J5" s="58"/>
      <c r="K5" s="58"/>
      <c r="L5" s="58"/>
      <c r="M5" s="57" t="s">
        <v>130</v>
      </c>
      <c r="N5" s="58"/>
      <c r="O5" s="58"/>
      <c r="P5" s="57" t="s">
        <v>133</v>
      </c>
      <c r="Q5" s="58" t="s">
        <v>134</v>
      </c>
      <c r="R5" s="66" t="s">
        <v>135</v>
      </c>
      <c r="S5" s="58" t="s">
        <v>120</v>
      </c>
      <c r="T5" s="58"/>
      <c r="U5" s="58"/>
      <c r="V5" s="58"/>
    </row>
    <row r="6" spans="1:24" ht="56.25">
      <c r="A6" s="46" t="s">
        <v>0</v>
      </c>
      <c r="B6" s="46" t="s">
        <v>2</v>
      </c>
      <c r="C6" s="46" t="s">
        <v>3</v>
      </c>
      <c r="D6" s="47" t="s">
        <v>125</v>
      </c>
      <c r="E6" s="47" t="s">
        <v>126</v>
      </c>
      <c r="F6" s="47" t="s">
        <v>42</v>
      </c>
      <c r="G6" s="48" t="s">
        <v>136</v>
      </c>
      <c r="H6" s="49" t="s">
        <v>137</v>
      </c>
      <c r="I6" s="47" t="s">
        <v>115</v>
      </c>
      <c r="J6" s="50" t="s">
        <v>117</v>
      </c>
      <c r="K6" s="47" t="s">
        <v>113</v>
      </c>
      <c r="L6" s="47" t="s">
        <v>114</v>
      </c>
      <c r="M6" s="51" t="s">
        <v>132</v>
      </c>
      <c r="N6" s="52" t="s">
        <v>131</v>
      </c>
      <c r="O6" s="51" t="s">
        <v>54</v>
      </c>
      <c r="P6" s="48" t="s">
        <v>138</v>
      </c>
      <c r="Q6" s="49" t="s">
        <v>139</v>
      </c>
      <c r="R6" s="67" t="s">
        <v>140</v>
      </c>
      <c r="S6" s="53" t="s">
        <v>121</v>
      </c>
      <c r="T6" s="54" t="s">
        <v>20</v>
      </c>
      <c r="U6" s="55" t="s">
        <v>15</v>
      </c>
      <c r="V6" s="55" t="s">
        <v>4</v>
      </c>
      <c r="X6" s="6" t="s">
        <v>40</v>
      </c>
    </row>
    <row r="7" spans="1:24" ht="18.75" customHeight="1">
      <c r="A7" s="5"/>
      <c r="B7" s="5"/>
      <c r="C7" s="5"/>
      <c r="D7" s="5"/>
      <c r="E7" s="5"/>
      <c r="F7" s="5"/>
      <c r="G7" s="2">
        <f>E7*F7</f>
        <v>0</v>
      </c>
      <c r="H7" s="43" t="e">
        <f>ROUND(G7*1.1*単価スライド金額算定表!$J$17,0)</f>
        <v>#DIV/0!</v>
      </c>
      <c r="I7" s="5"/>
      <c r="J7" s="45"/>
      <c r="K7" s="5"/>
      <c r="L7" s="5"/>
      <c r="M7" s="13">
        <f>IF(J7&lt;&gt;0,J7,IF(K7+L7&lt;&gt;0,ROUND(AVERAGE(K7:L7),0),0))</f>
        <v>0</v>
      </c>
      <c r="N7" s="7"/>
      <c r="O7" s="13" t="str">
        <f>IF(N7=0,"ー",IF(N7&gt;1.3*M7,"要","不要"))</f>
        <v>ー</v>
      </c>
      <c r="P7" s="2">
        <f>IF(N7&lt;&gt;0,ROUND(E7*N7/単価スライド金額算定表!$J$17,0),ROUND(E7*M7,0))</f>
        <v>0</v>
      </c>
      <c r="Q7" s="43" t="e">
        <f>ROUND(P7*1.1*単価スライド金額算定表!$J$17,0)</f>
        <v>#DIV/0!</v>
      </c>
      <c r="R7" s="68" t="e">
        <f>Q7-H7</f>
        <v>#DIV/0!</v>
      </c>
      <c r="S7" s="25"/>
      <c r="T7" s="25"/>
      <c r="U7" s="10"/>
      <c r="V7" s="10"/>
      <c r="X7" s="8" t="s">
        <v>116</v>
      </c>
    </row>
    <row r="8" spans="1:24">
      <c r="A8" s="5"/>
      <c r="B8" s="5"/>
      <c r="C8" s="5"/>
      <c r="D8" s="5"/>
      <c r="E8" s="5"/>
      <c r="F8" s="5"/>
      <c r="G8" s="2">
        <f t="shared" ref="G8" si="0">E8*F8</f>
        <v>0</v>
      </c>
      <c r="H8" s="43" t="e">
        <f>ROUND(G8*1.1*単価スライド金額算定表!$J$17,0)</f>
        <v>#DIV/0!</v>
      </c>
      <c r="I8" s="5"/>
      <c r="J8" s="45"/>
      <c r="K8" s="5"/>
      <c r="L8" s="5"/>
      <c r="M8" s="13">
        <f t="shared" ref="M8:M16" si="1">IF(J8&lt;&gt;0,J8,IF(K8+L8&lt;&gt;0,ROUND(AVERAGE(K8:L8),0),0))</f>
        <v>0</v>
      </c>
      <c r="N8" s="7"/>
      <c r="O8" s="13" t="str">
        <f t="shared" ref="O8:O16" si="2">IF(N8=0,"ー",IF(N8&gt;1.3*M8,"要","不要"))</f>
        <v>ー</v>
      </c>
      <c r="P8" s="2">
        <f>IF(N8&lt;&gt;0,ROUND(E8*N8/単価スライド金額算定表!$J$17,0),ROUND(E8*M8,0))</f>
        <v>0</v>
      </c>
      <c r="Q8" s="43" t="e">
        <f>ROUND(P8*1.1*単価スライド金額算定表!$J$17,0)</f>
        <v>#DIV/0!</v>
      </c>
      <c r="R8" s="68" t="e">
        <f>Q8-H8</f>
        <v>#DIV/0!</v>
      </c>
      <c r="S8" s="25"/>
      <c r="T8" s="25"/>
      <c r="U8" s="10"/>
      <c r="V8" s="10"/>
      <c r="X8" s="9" t="s">
        <v>41</v>
      </c>
    </row>
    <row r="9" spans="1:24">
      <c r="A9" s="5"/>
      <c r="B9" s="5"/>
      <c r="C9" s="5"/>
      <c r="D9" s="5"/>
      <c r="E9" s="5"/>
      <c r="F9" s="5"/>
      <c r="G9" s="2">
        <f t="shared" ref="G9:G16" si="3">E9*F9</f>
        <v>0</v>
      </c>
      <c r="H9" s="43" t="e">
        <f>ROUND(G9*1.1*単価スライド金額算定表!$J$17,0)</f>
        <v>#DIV/0!</v>
      </c>
      <c r="I9" s="5"/>
      <c r="J9" s="45"/>
      <c r="K9" s="5"/>
      <c r="L9" s="5"/>
      <c r="M9" s="13">
        <f t="shared" si="1"/>
        <v>0</v>
      </c>
      <c r="N9" s="7"/>
      <c r="O9" s="13" t="str">
        <f t="shared" si="2"/>
        <v>ー</v>
      </c>
      <c r="P9" s="2">
        <f>IF(N9&lt;&gt;0,ROUND(E9*N9/単価スライド金額算定表!$J$17,0),ROUND(E9*M9,0))</f>
        <v>0</v>
      </c>
      <c r="Q9" s="43" t="e">
        <f>ROUND(P9*1.1*単価スライド金額算定表!$J$17,0)</f>
        <v>#DIV/0!</v>
      </c>
      <c r="R9" s="68" t="e">
        <f>Q9-H9</f>
        <v>#DIV/0!</v>
      </c>
      <c r="S9" s="25"/>
      <c r="T9" s="25"/>
      <c r="U9" s="10"/>
      <c r="V9" s="10"/>
      <c r="X9" s="1" t="s">
        <v>43</v>
      </c>
    </row>
    <row r="10" spans="1:24">
      <c r="A10" s="5"/>
      <c r="B10" s="5"/>
      <c r="C10" s="5"/>
      <c r="D10" s="5"/>
      <c r="E10" s="5"/>
      <c r="F10" s="5"/>
      <c r="G10" s="2">
        <f t="shared" si="3"/>
        <v>0</v>
      </c>
      <c r="H10" s="43" t="e">
        <f>ROUND(G10*1.1*単価スライド金額算定表!$J$17,0)</f>
        <v>#DIV/0!</v>
      </c>
      <c r="I10" s="5"/>
      <c r="J10" s="45"/>
      <c r="K10" s="5"/>
      <c r="L10" s="5"/>
      <c r="M10" s="13">
        <f t="shared" ref="M10:M14" si="4">IF(J10&lt;&gt;0,J10,IF(K10+L10&lt;&gt;0,ROUND(AVERAGE(K10:L10),0),0))</f>
        <v>0</v>
      </c>
      <c r="N10" s="7"/>
      <c r="O10" s="13" t="str">
        <f t="shared" ref="O10:O14" si="5">IF(N10=0,"ー",IF(N10&gt;1.3*M10,"要","不要"))</f>
        <v>ー</v>
      </c>
      <c r="P10" s="2">
        <f>IF(N10&lt;&gt;0,ROUND(E10*N10/単価スライド金額算定表!$J$17,0),ROUND(E10*M10,0))</f>
        <v>0</v>
      </c>
      <c r="Q10" s="43" t="e">
        <f>ROUND(P10*1.1*単価スライド金額算定表!$J$17,0)</f>
        <v>#DIV/0!</v>
      </c>
      <c r="R10" s="68" t="e">
        <f t="shared" ref="R10:R14" si="6">Q10-H10</f>
        <v>#DIV/0!</v>
      </c>
      <c r="S10" s="25"/>
      <c r="T10" s="25"/>
      <c r="U10" s="10"/>
      <c r="V10" s="10"/>
      <c r="X10" s="4"/>
    </row>
    <row r="11" spans="1:24">
      <c r="A11" s="5"/>
      <c r="B11" s="5"/>
      <c r="C11" s="5"/>
      <c r="D11" s="5"/>
      <c r="E11" s="5"/>
      <c r="F11" s="5"/>
      <c r="G11" s="2">
        <f t="shared" si="3"/>
        <v>0</v>
      </c>
      <c r="H11" s="43" t="e">
        <f>ROUND(G11*1.1*単価スライド金額算定表!$J$17,0)</f>
        <v>#DIV/0!</v>
      </c>
      <c r="I11" s="5"/>
      <c r="J11" s="45"/>
      <c r="K11" s="5"/>
      <c r="L11" s="5"/>
      <c r="M11" s="13">
        <f t="shared" si="4"/>
        <v>0</v>
      </c>
      <c r="N11" s="7"/>
      <c r="O11" s="13" t="str">
        <f t="shared" si="5"/>
        <v>ー</v>
      </c>
      <c r="P11" s="2">
        <f>IF(N11&lt;&gt;0,ROUND(E11*N11/単価スライド金額算定表!$J$17,0),ROUND(E11*M11,0))</f>
        <v>0</v>
      </c>
      <c r="Q11" s="43" t="e">
        <f>ROUND(P11*1.1*単価スライド金額算定表!$J$17,0)</f>
        <v>#DIV/0!</v>
      </c>
      <c r="R11" s="68" t="e">
        <f t="shared" si="6"/>
        <v>#DIV/0!</v>
      </c>
      <c r="S11" s="25"/>
      <c r="T11" s="25"/>
      <c r="U11" s="10"/>
      <c r="V11" s="10"/>
      <c r="X11" s="4"/>
    </row>
    <row r="12" spans="1:24">
      <c r="A12" s="5"/>
      <c r="B12" s="5"/>
      <c r="C12" s="5"/>
      <c r="D12" s="5"/>
      <c r="E12" s="5"/>
      <c r="F12" s="5"/>
      <c r="G12" s="2">
        <f>E12*F12</f>
        <v>0</v>
      </c>
      <c r="H12" s="43" t="e">
        <f>ROUND(G12*1.1*単価スライド金額算定表!$J$17,0)</f>
        <v>#DIV/0!</v>
      </c>
      <c r="I12" s="5"/>
      <c r="J12" s="45"/>
      <c r="K12" s="5"/>
      <c r="L12" s="5"/>
      <c r="M12" s="13">
        <f>IF(J12&lt;&gt;0,J12,IF(K12+L12&lt;&gt;0,ROUND(AVERAGE(K12:L12),0),0))</f>
        <v>0</v>
      </c>
      <c r="N12" s="7"/>
      <c r="O12" s="13" t="str">
        <f>IF(N12=0,"ー",IF(N12&gt;1.3*M12,"要","不要"))</f>
        <v>ー</v>
      </c>
      <c r="P12" s="2">
        <f>IF(N12&lt;&gt;0,ROUND(E12*N12/単価スライド金額算定表!$J$17,0),ROUND(E12*M12,0))</f>
        <v>0</v>
      </c>
      <c r="Q12" s="43" t="e">
        <f>ROUND(P12*1.1*単価スライド金額算定表!$J$17,0)</f>
        <v>#DIV/0!</v>
      </c>
      <c r="R12" s="68" t="e">
        <f t="shared" si="6"/>
        <v>#DIV/0!</v>
      </c>
      <c r="S12" s="25"/>
      <c r="T12" s="25"/>
      <c r="U12" s="10"/>
      <c r="V12" s="10"/>
      <c r="X12" s="4"/>
    </row>
    <row r="13" spans="1:24">
      <c r="A13" s="5"/>
      <c r="B13" s="5"/>
      <c r="C13" s="5"/>
      <c r="D13" s="5"/>
      <c r="E13" s="5"/>
      <c r="F13" s="5"/>
      <c r="G13" s="2">
        <f t="shared" si="3"/>
        <v>0</v>
      </c>
      <c r="H13" s="43" t="e">
        <f>ROUND(G13*1.1*単価スライド金額算定表!$J$17,0)</f>
        <v>#DIV/0!</v>
      </c>
      <c r="I13" s="5"/>
      <c r="J13" s="45"/>
      <c r="K13" s="5"/>
      <c r="L13" s="5"/>
      <c r="M13" s="13">
        <f t="shared" si="4"/>
        <v>0</v>
      </c>
      <c r="N13" s="7"/>
      <c r="O13" s="13" t="str">
        <f t="shared" si="5"/>
        <v>ー</v>
      </c>
      <c r="P13" s="2">
        <f>IF(N13&lt;&gt;0,ROUND(E13*N13/単価スライド金額算定表!$J$17,0),ROUND(E13*M13,0))</f>
        <v>0</v>
      </c>
      <c r="Q13" s="43" t="e">
        <f>ROUND(P13*1.1*単価スライド金額算定表!$J$17,0)</f>
        <v>#DIV/0!</v>
      </c>
      <c r="R13" s="68" t="e">
        <f t="shared" si="6"/>
        <v>#DIV/0!</v>
      </c>
      <c r="S13" s="25"/>
      <c r="T13" s="25"/>
      <c r="U13" s="10"/>
      <c r="V13" s="10"/>
      <c r="X13" s="4"/>
    </row>
    <row r="14" spans="1:24">
      <c r="A14" s="5"/>
      <c r="B14" s="5"/>
      <c r="C14" s="5"/>
      <c r="D14" s="5"/>
      <c r="E14" s="5"/>
      <c r="F14" s="5"/>
      <c r="G14" s="2">
        <f t="shared" si="3"/>
        <v>0</v>
      </c>
      <c r="H14" s="43" t="e">
        <f>ROUND(G14*1.1*単価スライド金額算定表!$J$17,0)</f>
        <v>#DIV/0!</v>
      </c>
      <c r="I14" s="5"/>
      <c r="J14" s="45"/>
      <c r="K14" s="5"/>
      <c r="L14" s="5"/>
      <c r="M14" s="13">
        <f t="shared" si="4"/>
        <v>0</v>
      </c>
      <c r="N14" s="7"/>
      <c r="O14" s="13" t="str">
        <f t="shared" si="5"/>
        <v>ー</v>
      </c>
      <c r="P14" s="2">
        <f>IF(N14&lt;&gt;0,ROUND(E14*N14/単価スライド金額算定表!$J$17,0),ROUND(E14*M14,0))</f>
        <v>0</v>
      </c>
      <c r="Q14" s="43" t="e">
        <f>ROUND(P14*1.1*単価スライド金額算定表!$J$17,0)</f>
        <v>#DIV/0!</v>
      </c>
      <c r="R14" s="68" t="e">
        <f t="shared" si="6"/>
        <v>#DIV/0!</v>
      </c>
      <c r="S14" s="25"/>
      <c r="T14" s="25"/>
      <c r="U14" s="10"/>
      <c r="V14" s="10"/>
      <c r="X14" s="4"/>
    </row>
    <row r="15" spans="1:24">
      <c r="A15" s="5"/>
      <c r="B15" s="5"/>
      <c r="C15" s="5"/>
      <c r="D15" s="5"/>
      <c r="E15" s="5"/>
      <c r="F15" s="5"/>
      <c r="G15" s="2">
        <f t="shared" ref="G15" si="7">E15*F15</f>
        <v>0</v>
      </c>
      <c r="H15" s="43" t="e">
        <f>ROUND(G15*1.1*単価スライド金額算定表!$J$17,0)</f>
        <v>#DIV/0!</v>
      </c>
      <c r="I15" s="5"/>
      <c r="J15" s="45"/>
      <c r="K15" s="5"/>
      <c r="L15" s="5"/>
      <c r="M15" s="13">
        <f t="shared" si="1"/>
        <v>0</v>
      </c>
      <c r="N15" s="7"/>
      <c r="O15" s="13" t="str">
        <f t="shared" si="2"/>
        <v>ー</v>
      </c>
      <c r="P15" s="2">
        <f>IF(N15&lt;&gt;0,ROUND(E15*N15/単価スライド金額算定表!$J$17,0),ROUND(E15*M15,0))</f>
        <v>0</v>
      </c>
      <c r="Q15" s="43" t="e">
        <f>ROUND(P15*1.1*単価スライド金額算定表!$J$17,0)</f>
        <v>#DIV/0!</v>
      </c>
      <c r="R15" s="68" t="e">
        <f>Q15-H15</f>
        <v>#DIV/0!</v>
      </c>
      <c r="S15" s="25"/>
      <c r="T15" s="25"/>
      <c r="U15" s="10"/>
      <c r="V15" s="10"/>
    </row>
    <row r="16" spans="1:24" ht="19.5" customHeight="1" thickBot="1">
      <c r="A16" s="5"/>
      <c r="B16" s="5"/>
      <c r="C16" s="5"/>
      <c r="D16" s="5"/>
      <c r="E16" s="5"/>
      <c r="F16" s="5"/>
      <c r="G16" s="2">
        <f t="shared" si="3"/>
        <v>0</v>
      </c>
      <c r="H16" s="43" t="e">
        <f>ROUND(G16*1.1*単価スライド金額算定表!$J$17,0)</f>
        <v>#DIV/0!</v>
      </c>
      <c r="I16" s="5"/>
      <c r="J16" s="45"/>
      <c r="K16" s="5"/>
      <c r="L16" s="5"/>
      <c r="M16" s="13">
        <f t="shared" si="1"/>
        <v>0</v>
      </c>
      <c r="N16" s="7"/>
      <c r="O16" s="13" t="str">
        <f t="shared" si="2"/>
        <v>ー</v>
      </c>
      <c r="P16" s="2">
        <f>IF(N16&lt;&gt;0,ROUND(E16*N16/単価スライド金額算定表!$J$17,0),ROUND(E16*M16,0))</f>
        <v>0</v>
      </c>
      <c r="Q16" s="43" t="e">
        <f>ROUND(P16*1.1*単価スライド金額算定表!$J$17,0)</f>
        <v>#DIV/0!</v>
      </c>
      <c r="R16" s="68" t="e">
        <f>Q16-H16</f>
        <v>#DIV/0!</v>
      </c>
      <c r="S16" s="26"/>
      <c r="T16" s="26"/>
      <c r="U16" s="10"/>
      <c r="V16" s="10"/>
    </row>
    <row r="17" spans="1:23" s="21" customFormat="1" ht="19.5" customHeight="1" thickBot="1">
      <c r="A17" s="15" t="s">
        <v>16</v>
      </c>
      <c r="B17" s="16"/>
      <c r="C17" s="16"/>
      <c r="D17" s="16"/>
      <c r="E17" s="16"/>
      <c r="F17" s="16"/>
      <c r="G17" s="16"/>
      <c r="H17" s="44" t="e">
        <f>SUM(H7:H16)</f>
        <v>#DIV/0!</v>
      </c>
      <c r="I17" s="16"/>
      <c r="J17" s="42"/>
      <c r="K17" s="14"/>
      <c r="L17" s="14"/>
      <c r="M17" s="17"/>
      <c r="N17" s="16"/>
      <c r="O17" s="17"/>
      <c r="P17" s="16"/>
      <c r="Q17" s="44" t="e">
        <f>SUM(Q7:Q16)</f>
        <v>#DIV/0!</v>
      </c>
      <c r="R17" s="42" t="e">
        <f>SUM(R7:R16)</f>
        <v>#DIV/0!</v>
      </c>
      <c r="S17" s="18" t="e">
        <f>ROUND(R17/単価スライド金額算定表!$J$15,3)</f>
        <v>#DIV/0!</v>
      </c>
      <c r="T17" s="19" t="e">
        <f>IF(S17&gt;=0.01,"対象","対象外")</f>
        <v>#DIV/0!</v>
      </c>
      <c r="U17" s="20"/>
      <c r="V17" s="20"/>
      <c r="W17" s="11"/>
    </row>
    <row r="18" spans="1:23">
      <c r="N18" s="29"/>
      <c r="O18" s="30"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c r="B19" s="5"/>
      <c r="C19" s="5"/>
      <c r="D19" s="5"/>
      <c r="E19" s="5"/>
      <c r="F19" s="5"/>
      <c r="G19" s="2">
        <f>E19*F19</f>
        <v>0</v>
      </c>
      <c r="H19" s="43" t="e">
        <f>ROUND(G19*1.1*単価スライド金額算定表!$J$17,0)</f>
        <v>#DIV/0!</v>
      </c>
      <c r="I19" s="5"/>
      <c r="J19" s="45"/>
      <c r="K19" s="5"/>
      <c r="L19" s="5"/>
      <c r="M19" s="13">
        <f>IF(J19&lt;&gt;0,J19,IF(K19+L19&lt;&gt;0,ROUND(AVERAGE(K19:L19),0),0))</f>
        <v>0</v>
      </c>
      <c r="N19" s="7"/>
      <c r="O19" s="13" t="str">
        <f>IF(N19=0,"ー",IF(N19&gt;1.3*M19,"要","不要"))</f>
        <v>ー</v>
      </c>
      <c r="P19" s="2">
        <f>IF(N19&lt;&gt;0,ROUND(E19*N19/単価スライド金額算定表!$J$17,0),ROUND(E19*M19,0))</f>
        <v>0</v>
      </c>
      <c r="Q19" s="43" t="e">
        <f>ROUND(P19*1.1*単価スライド金額算定表!$J$17,0)</f>
        <v>#DIV/0!</v>
      </c>
      <c r="R19" s="68" t="e">
        <f>Q19-H19</f>
        <v>#DIV/0!</v>
      </c>
      <c r="S19" s="25"/>
      <c r="T19" s="25"/>
      <c r="U19" s="10"/>
      <c r="V19" s="10"/>
    </row>
    <row r="20" spans="1:23">
      <c r="A20" s="5"/>
      <c r="B20" s="5"/>
      <c r="C20" s="5"/>
      <c r="D20" s="5"/>
      <c r="E20" s="5"/>
      <c r="F20" s="5"/>
      <c r="G20" s="2">
        <f t="shared" ref="G20:G28" si="8">E20*F20</f>
        <v>0</v>
      </c>
      <c r="H20" s="43" t="e">
        <f>ROUND(G20*1.1*単価スライド金額算定表!$J$17,0)</f>
        <v>#DIV/0!</v>
      </c>
      <c r="I20" s="5"/>
      <c r="J20" s="45"/>
      <c r="K20" s="5"/>
      <c r="L20" s="5"/>
      <c r="M20" s="13">
        <f t="shared" ref="M20:M28" si="9">IF(J20&lt;&gt;0,J20,IF(K20+L20&lt;&gt;0,ROUND(AVERAGE(K20:L20),0),0))</f>
        <v>0</v>
      </c>
      <c r="N20" s="7"/>
      <c r="O20" s="13" t="str">
        <f t="shared" ref="O20:O28" si="10">IF(N20=0,"ー",IF(N20&gt;1.3*M20,"要","不要"))</f>
        <v>ー</v>
      </c>
      <c r="P20" s="2">
        <f>IF(N20&lt;&gt;0,ROUND(E20*N20/単価スライド金額算定表!$J$17,0),ROUND(E20*M20,0))</f>
        <v>0</v>
      </c>
      <c r="Q20" s="43" t="e">
        <f>ROUND(P20*1.1*単価スライド金額算定表!$J$17,0)</f>
        <v>#DIV/0!</v>
      </c>
      <c r="R20" s="68" t="e">
        <f>Q20-H20</f>
        <v>#DIV/0!</v>
      </c>
      <c r="S20" s="25"/>
      <c r="T20" s="25"/>
      <c r="U20" s="10"/>
      <c r="V20" s="10"/>
    </row>
    <row r="21" spans="1:23">
      <c r="A21" s="5"/>
      <c r="B21" s="5"/>
      <c r="C21" s="5"/>
      <c r="D21" s="5"/>
      <c r="E21" s="5"/>
      <c r="F21" s="5"/>
      <c r="G21" s="2">
        <f t="shared" si="8"/>
        <v>0</v>
      </c>
      <c r="H21" s="43" t="e">
        <f>ROUND(G21*1.1*単価スライド金額算定表!$J$17,0)</f>
        <v>#DIV/0!</v>
      </c>
      <c r="I21" s="5"/>
      <c r="J21" s="45"/>
      <c r="K21" s="5"/>
      <c r="L21" s="5"/>
      <c r="M21" s="13">
        <f t="shared" si="9"/>
        <v>0</v>
      </c>
      <c r="N21" s="7"/>
      <c r="O21" s="13" t="str">
        <f t="shared" si="10"/>
        <v>ー</v>
      </c>
      <c r="P21" s="2">
        <f>IF(N21&lt;&gt;0,ROUND(E21*N21/単価スライド金額算定表!$J$17,0),ROUND(E21*M21,0))</f>
        <v>0</v>
      </c>
      <c r="Q21" s="43" t="e">
        <f>ROUND(P21*1.1*単価スライド金額算定表!$J$17,0)</f>
        <v>#DIV/0!</v>
      </c>
      <c r="R21" s="68" t="e">
        <f>Q21-H21</f>
        <v>#DIV/0!</v>
      </c>
      <c r="S21" s="25"/>
      <c r="T21" s="25"/>
      <c r="U21" s="10"/>
      <c r="V21" s="10"/>
    </row>
    <row r="22" spans="1:23">
      <c r="A22" s="5"/>
      <c r="B22" s="5"/>
      <c r="C22" s="5"/>
      <c r="D22" s="5"/>
      <c r="E22" s="5"/>
      <c r="F22" s="5"/>
      <c r="G22" s="2">
        <f t="shared" si="8"/>
        <v>0</v>
      </c>
      <c r="H22" s="43" t="e">
        <f>ROUND(G22*1.1*単価スライド金額算定表!$J$17,0)</f>
        <v>#DIV/0!</v>
      </c>
      <c r="I22" s="5"/>
      <c r="J22" s="45"/>
      <c r="K22" s="5"/>
      <c r="L22" s="5"/>
      <c r="M22" s="13">
        <f t="shared" si="9"/>
        <v>0</v>
      </c>
      <c r="N22" s="7"/>
      <c r="O22" s="13" t="str">
        <f t="shared" si="10"/>
        <v>ー</v>
      </c>
      <c r="P22" s="2">
        <f>IF(N22&lt;&gt;0,ROUND(E22*N22/単価スライド金額算定表!$J$17,0),ROUND(E22*M22,0))</f>
        <v>0</v>
      </c>
      <c r="Q22" s="43" t="e">
        <f>ROUND(P22*1.1*単価スライド金額算定表!$J$17,0)</f>
        <v>#DIV/0!</v>
      </c>
      <c r="R22" s="68" t="e">
        <f>Q22-H22</f>
        <v>#DIV/0!</v>
      </c>
      <c r="S22" s="25"/>
      <c r="T22" s="25"/>
      <c r="U22" s="10"/>
      <c r="V22" s="10"/>
    </row>
    <row r="23" spans="1:23">
      <c r="A23" s="5"/>
      <c r="B23" s="5"/>
      <c r="C23" s="5"/>
      <c r="D23" s="5"/>
      <c r="E23" s="5"/>
      <c r="F23" s="5"/>
      <c r="G23" s="2">
        <f t="shared" ref="G23:G27" si="11">E23*F23</f>
        <v>0</v>
      </c>
      <c r="H23" s="43" t="e">
        <f>ROUND(G23*1.1*単価スライド金額算定表!$J$17,0)</f>
        <v>#DIV/0!</v>
      </c>
      <c r="I23" s="5"/>
      <c r="J23" s="45"/>
      <c r="K23" s="5"/>
      <c r="L23" s="5"/>
      <c r="M23" s="13">
        <f t="shared" ref="M23:M27" si="12">IF(J23&lt;&gt;0,J23,IF(K23+L23&lt;&gt;0,ROUND(AVERAGE(K23:L23),0),0))</f>
        <v>0</v>
      </c>
      <c r="N23" s="7"/>
      <c r="O23" s="13" t="str">
        <f t="shared" ref="O23:O27" si="13">IF(N23=0,"ー",IF(N23&gt;1.3*M23,"要","不要"))</f>
        <v>ー</v>
      </c>
      <c r="P23" s="2">
        <f>IF(N23&lt;&gt;0,ROUND(E23*N23/単価スライド金額算定表!$J$17,0),ROUND(E23*M23,0))</f>
        <v>0</v>
      </c>
      <c r="Q23" s="43" t="e">
        <f>ROUND(P23*1.1*単価スライド金額算定表!$J$17,0)</f>
        <v>#DIV/0!</v>
      </c>
      <c r="R23" s="68" t="e">
        <f t="shared" ref="R23:R27" si="14">Q23-H23</f>
        <v>#DIV/0!</v>
      </c>
      <c r="S23" s="25"/>
      <c r="T23" s="25"/>
      <c r="U23" s="10"/>
      <c r="V23" s="10"/>
    </row>
    <row r="24" spans="1:23">
      <c r="A24" s="5"/>
      <c r="B24" s="5"/>
      <c r="C24" s="5"/>
      <c r="D24" s="5"/>
      <c r="E24" s="5"/>
      <c r="F24" s="5"/>
      <c r="G24" s="2">
        <f t="shared" si="11"/>
        <v>0</v>
      </c>
      <c r="H24" s="43" t="e">
        <f>ROUND(G24*1.1*単価スライド金額算定表!$J$17,0)</f>
        <v>#DIV/0!</v>
      </c>
      <c r="I24" s="5"/>
      <c r="J24" s="45"/>
      <c r="K24" s="5"/>
      <c r="L24" s="5"/>
      <c r="M24" s="13">
        <f t="shared" si="12"/>
        <v>0</v>
      </c>
      <c r="N24" s="7"/>
      <c r="O24" s="13" t="str">
        <f t="shared" si="13"/>
        <v>ー</v>
      </c>
      <c r="P24" s="2">
        <f>IF(N24&lt;&gt;0,ROUND(E24*N24/単価スライド金額算定表!$J$17,0),ROUND(E24*M24,0))</f>
        <v>0</v>
      </c>
      <c r="Q24" s="43" t="e">
        <f>ROUND(P24*1.1*単価スライド金額算定表!$J$17,0)</f>
        <v>#DIV/0!</v>
      </c>
      <c r="R24" s="68" t="e">
        <f t="shared" si="14"/>
        <v>#DIV/0!</v>
      </c>
      <c r="S24" s="25"/>
      <c r="T24" s="25"/>
      <c r="U24" s="10"/>
      <c r="V24" s="10"/>
    </row>
    <row r="25" spans="1:23">
      <c r="A25" s="5"/>
      <c r="B25" s="5"/>
      <c r="C25" s="5"/>
      <c r="D25" s="5"/>
      <c r="E25" s="5"/>
      <c r="F25" s="5"/>
      <c r="G25" s="2">
        <f t="shared" si="11"/>
        <v>0</v>
      </c>
      <c r="H25" s="43" t="e">
        <f>ROUND(G25*1.1*単価スライド金額算定表!$J$17,0)</f>
        <v>#DIV/0!</v>
      </c>
      <c r="I25" s="5"/>
      <c r="J25" s="45"/>
      <c r="K25" s="5"/>
      <c r="L25" s="5"/>
      <c r="M25" s="13">
        <f t="shared" si="12"/>
        <v>0</v>
      </c>
      <c r="N25" s="7"/>
      <c r="O25" s="13" t="str">
        <f t="shared" si="13"/>
        <v>ー</v>
      </c>
      <c r="P25" s="2">
        <f>IF(N25&lt;&gt;0,ROUND(E25*N25/単価スライド金額算定表!$J$17,0),ROUND(E25*M25,0))</f>
        <v>0</v>
      </c>
      <c r="Q25" s="43" t="e">
        <f>ROUND(P25*1.1*単価スライド金額算定表!$J$17,0)</f>
        <v>#DIV/0!</v>
      </c>
      <c r="R25" s="68" t="e">
        <f t="shared" si="14"/>
        <v>#DIV/0!</v>
      </c>
      <c r="S25" s="25"/>
      <c r="T25" s="25"/>
      <c r="U25" s="10"/>
      <c r="V25" s="10"/>
    </row>
    <row r="26" spans="1:23">
      <c r="A26" s="5"/>
      <c r="B26" s="5"/>
      <c r="C26" s="5"/>
      <c r="D26" s="5"/>
      <c r="E26" s="5"/>
      <c r="F26" s="5"/>
      <c r="G26" s="2">
        <f t="shared" si="11"/>
        <v>0</v>
      </c>
      <c r="H26" s="43" t="e">
        <f>ROUND(G26*1.1*単価スライド金額算定表!$J$17,0)</f>
        <v>#DIV/0!</v>
      </c>
      <c r="I26" s="5"/>
      <c r="J26" s="45"/>
      <c r="K26" s="5"/>
      <c r="L26" s="5"/>
      <c r="M26" s="13">
        <f t="shared" si="12"/>
        <v>0</v>
      </c>
      <c r="N26" s="7"/>
      <c r="O26" s="13" t="str">
        <f t="shared" si="13"/>
        <v>ー</v>
      </c>
      <c r="P26" s="2">
        <f>IF(N26&lt;&gt;0,ROUND(E26*N26/単価スライド金額算定表!$J$17,0),ROUND(E26*M26,0))</f>
        <v>0</v>
      </c>
      <c r="Q26" s="43" t="e">
        <f>ROUND(P26*1.1*単価スライド金額算定表!$J$17,0)</f>
        <v>#DIV/0!</v>
      </c>
      <c r="R26" s="68" t="e">
        <f t="shared" si="14"/>
        <v>#DIV/0!</v>
      </c>
      <c r="S26" s="25"/>
      <c r="T26" s="25"/>
      <c r="U26" s="10"/>
      <c r="V26" s="10"/>
    </row>
    <row r="27" spans="1:23">
      <c r="A27" s="5"/>
      <c r="B27" s="5"/>
      <c r="C27" s="5"/>
      <c r="D27" s="5"/>
      <c r="E27" s="5"/>
      <c r="F27" s="5"/>
      <c r="G27" s="2">
        <f t="shared" si="11"/>
        <v>0</v>
      </c>
      <c r="H27" s="43" t="e">
        <f>ROUND(G27*1.1*単価スライド金額算定表!$J$17,0)</f>
        <v>#DIV/0!</v>
      </c>
      <c r="I27" s="5"/>
      <c r="J27" s="45"/>
      <c r="K27" s="5"/>
      <c r="L27" s="5"/>
      <c r="M27" s="13">
        <f t="shared" si="12"/>
        <v>0</v>
      </c>
      <c r="N27" s="7"/>
      <c r="O27" s="13" t="str">
        <f t="shared" si="13"/>
        <v>ー</v>
      </c>
      <c r="P27" s="2">
        <f>IF(N27&lt;&gt;0,ROUND(E27*N27/単価スライド金額算定表!$J$17,0),ROUND(E27*M27,0))</f>
        <v>0</v>
      </c>
      <c r="Q27" s="43" t="e">
        <f>ROUND(P27*1.1*単価スライド金額算定表!$J$17,0)</f>
        <v>#DIV/0!</v>
      </c>
      <c r="R27" s="68" t="e">
        <f t="shared" si="14"/>
        <v>#DIV/0!</v>
      </c>
      <c r="S27" s="25"/>
      <c r="T27" s="25"/>
      <c r="U27" s="10"/>
      <c r="V27" s="10"/>
    </row>
    <row r="28" spans="1:23" ht="19.5" thickBot="1">
      <c r="A28" s="5"/>
      <c r="B28" s="5"/>
      <c r="C28" s="5"/>
      <c r="D28" s="5"/>
      <c r="E28" s="5"/>
      <c r="F28" s="5"/>
      <c r="G28" s="2">
        <f t="shared" si="8"/>
        <v>0</v>
      </c>
      <c r="H28" s="43" t="e">
        <f>ROUND(G28*1.1*単価スライド金額算定表!$J$17,0)</f>
        <v>#DIV/0!</v>
      </c>
      <c r="I28" s="5"/>
      <c r="J28" s="45"/>
      <c r="K28" s="5"/>
      <c r="L28" s="5"/>
      <c r="M28" s="13">
        <f t="shared" si="9"/>
        <v>0</v>
      </c>
      <c r="N28" s="7"/>
      <c r="O28" s="13" t="str">
        <f t="shared" si="10"/>
        <v>ー</v>
      </c>
      <c r="P28" s="2">
        <f>IF(N28&lt;&gt;0,ROUND(E28*N28/単価スライド金額算定表!$J$17,0),ROUND(E28*M28,0))</f>
        <v>0</v>
      </c>
      <c r="Q28" s="43" t="e">
        <f>ROUND(P28*1.1*単価スライド金額算定表!$J$17,0)</f>
        <v>#DIV/0!</v>
      </c>
      <c r="R28" s="68" t="e">
        <f>Q28-H28</f>
        <v>#DIV/0!</v>
      </c>
      <c r="S28" s="26"/>
      <c r="T28" s="26"/>
      <c r="U28" s="10"/>
      <c r="V28" s="10"/>
    </row>
    <row r="29" spans="1:23" s="21" customFormat="1" thickBot="1">
      <c r="A29" s="15" t="s">
        <v>17</v>
      </c>
      <c r="B29" s="16"/>
      <c r="C29" s="16"/>
      <c r="D29" s="16"/>
      <c r="E29" s="16"/>
      <c r="F29" s="16"/>
      <c r="G29" s="16"/>
      <c r="H29" s="44" t="e">
        <f>SUM(H19:H28)</f>
        <v>#DIV/0!</v>
      </c>
      <c r="I29" s="16"/>
      <c r="J29" s="42"/>
      <c r="K29" s="14"/>
      <c r="L29" s="14"/>
      <c r="M29" s="17"/>
      <c r="N29" s="16"/>
      <c r="O29" s="17"/>
      <c r="P29" s="16"/>
      <c r="Q29" s="44" t="e">
        <f>SUM(Q19:Q28)</f>
        <v>#DIV/0!</v>
      </c>
      <c r="R29" s="42" t="e">
        <f>SUM(R19:R28)</f>
        <v>#DIV/0!</v>
      </c>
      <c r="S29" s="18" t="e">
        <f>ROUND(R29/単価スライド金額算定表!$J$15,3)</f>
        <v>#DIV/0!</v>
      </c>
      <c r="T29" s="19" t="e">
        <f>IF(S29&gt;=0.01,"対象","対象外")</f>
        <v>#DIV/0!</v>
      </c>
      <c r="U29" s="20"/>
      <c r="V29" s="20"/>
      <c r="W29" s="11"/>
    </row>
    <row r="30" spans="1:23">
      <c r="N30" s="29"/>
      <c r="O30" s="30"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c r="B31" s="5"/>
      <c r="C31" s="5"/>
      <c r="D31" s="5"/>
      <c r="E31" s="5"/>
      <c r="F31" s="5"/>
      <c r="G31" s="2">
        <f>E31*F31</f>
        <v>0</v>
      </c>
      <c r="H31" s="43" t="e">
        <f>ROUND(G31*1.1*単価スライド金額算定表!$J$17,0)</f>
        <v>#DIV/0!</v>
      </c>
      <c r="I31" s="5"/>
      <c r="J31" s="45"/>
      <c r="K31" s="5"/>
      <c r="L31" s="5"/>
      <c r="M31" s="13">
        <f>IF(J31&lt;&gt;0,J31,IF(K31+L31&lt;&gt;0,ROUND(AVERAGE(K31:L31),0),0))</f>
        <v>0</v>
      </c>
      <c r="N31" s="7"/>
      <c r="O31" s="13" t="str">
        <f>IF(N31=0,"ー",IF(N31&gt;1.3*M31,"要","不要"))</f>
        <v>ー</v>
      </c>
      <c r="P31" s="2">
        <f>IF(N31&lt;&gt;0,ROUND(E31*N31/単価スライド金額算定表!$J$17,0),ROUND(E31*M31,0))</f>
        <v>0</v>
      </c>
      <c r="Q31" s="43" t="e">
        <f>ROUND(P31*1.1*単価スライド金額算定表!$J$17,0)</f>
        <v>#DIV/0!</v>
      </c>
      <c r="R31" s="68" t="e">
        <f>Q31-H31</f>
        <v>#DIV/0!</v>
      </c>
      <c r="S31" s="25"/>
      <c r="T31" s="25"/>
      <c r="U31" s="10"/>
      <c r="V31" s="10"/>
    </row>
    <row r="32" spans="1:23">
      <c r="A32" s="5"/>
      <c r="B32" s="5"/>
      <c r="C32" s="5"/>
      <c r="D32" s="5"/>
      <c r="E32" s="5"/>
      <c r="F32" s="5"/>
      <c r="G32" s="2">
        <f t="shared" ref="G32:G34" si="15">E32*F32</f>
        <v>0</v>
      </c>
      <c r="H32" s="43" t="e">
        <f>ROUND(G32*1.1*単価スライド金額算定表!$J$17,0)</f>
        <v>#DIV/0!</v>
      </c>
      <c r="I32" s="5"/>
      <c r="J32" s="45"/>
      <c r="K32" s="5"/>
      <c r="L32" s="5"/>
      <c r="M32" s="13">
        <f>IF(J32&lt;&gt;0,J32,IF(K32+L32&lt;&gt;0,ROUND(AVERAGE(K32:L32),0),0))</f>
        <v>0</v>
      </c>
      <c r="N32" s="7"/>
      <c r="O32" s="13" t="str">
        <f t="shared" ref="O32:O34" si="16">IF(N32=0,"ー",IF(N32&gt;1.3*M32,"要","不要"))</f>
        <v>ー</v>
      </c>
      <c r="P32" s="2">
        <f>IF(N32&lt;&gt;0,ROUND(E32*N32/単価スライド金額算定表!$J$17,0),ROUND(E32*M32,0))</f>
        <v>0</v>
      </c>
      <c r="Q32" s="43" t="e">
        <f>ROUND(P32*1.1*単価スライド金額算定表!$J$17,0)</f>
        <v>#DIV/0!</v>
      </c>
      <c r="R32" s="68" t="e">
        <f>Q32-H32</f>
        <v>#DIV/0!</v>
      </c>
      <c r="S32" s="25"/>
      <c r="T32" s="25"/>
      <c r="U32" s="10"/>
      <c r="V32" s="10"/>
    </row>
    <row r="33" spans="1:23">
      <c r="A33" s="5"/>
      <c r="B33" s="5"/>
      <c r="C33" s="5"/>
      <c r="D33" s="5"/>
      <c r="E33" s="5"/>
      <c r="F33" s="5"/>
      <c r="G33" s="2">
        <f t="shared" si="15"/>
        <v>0</v>
      </c>
      <c r="H33" s="43" t="e">
        <f>ROUND(G33*1.1*単価スライド金額算定表!$J$17,0)</f>
        <v>#DIV/0!</v>
      </c>
      <c r="I33" s="5"/>
      <c r="J33" s="45"/>
      <c r="K33" s="5"/>
      <c r="L33" s="5"/>
      <c r="M33" s="13">
        <f t="shared" ref="M33:M34" si="17">IF(J33&lt;&gt;0,J33,IF(K33+L33&lt;&gt;0,ROUND(AVERAGE(K33:L33),0),0))</f>
        <v>0</v>
      </c>
      <c r="N33" s="7"/>
      <c r="O33" s="13" t="str">
        <f t="shared" si="16"/>
        <v>ー</v>
      </c>
      <c r="P33" s="2">
        <f>IF(N33&lt;&gt;0,ROUND(E33*N33/単価スライド金額算定表!$J$17,0),ROUND(E33*M33,0))</f>
        <v>0</v>
      </c>
      <c r="Q33" s="43" t="e">
        <f>ROUND(P33*1.1*単価スライド金額算定表!$J$17,0)</f>
        <v>#DIV/0!</v>
      </c>
      <c r="R33" s="68" t="e">
        <f>Q33-H33</f>
        <v>#DIV/0!</v>
      </c>
      <c r="S33" s="25"/>
      <c r="T33" s="25"/>
      <c r="U33" s="10"/>
      <c r="V33" s="10"/>
    </row>
    <row r="34" spans="1:23">
      <c r="A34" s="5"/>
      <c r="B34" s="5"/>
      <c r="C34" s="5"/>
      <c r="D34" s="5"/>
      <c r="E34" s="5"/>
      <c r="F34" s="5"/>
      <c r="G34" s="2">
        <f t="shared" si="15"/>
        <v>0</v>
      </c>
      <c r="H34" s="43" t="e">
        <f>ROUND(G34*1.1*単価スライド金額算定表!$J$17,0)</f>
        <v>#DIV/0!</v>
      </c>
      <c r="I34" s="5"/>
      <c r="J34" s="45"/>
      <c r="K34" s="5"/>
      <c r="L34" s="5"/>
      <c r="M34" s="13">
        <f t="shared" si="17"/>
        <v>0</v>
      </c>
      <c r="N34" s="7"/>
      <c r="O34" s="13" t="str">
        <f t="shared" si="16"/>
        <v>ー</v>
      </c>
      <c r="P34" s="2">
        <f>IF(N34&lt;&gt;0,ROUND(E34*N34/単価スライド金額算定表!$J$17,0),ROUND(E34*M34,0))</f>
        <v>0</v>
      </c>
      <c r="Q34" s="43" t="e">
        <f>ROUND(P34*1.1*単価スライド金額算定表!$J$17,0)</f>
        <v>#DIV/0!</v>
      </c>
      <c r="R34" s="68" t="e">
        <f>Q34-H34</f>
        <v>#DIV/0!</v>
      </c>
      <c r="S34" s="25"/>
      <c r="T34" s="25"/>
      <c r="U34" s="10"/>
      <c r="V34" s="10"/>
    </row>
    <row r="35" spans="1:23">
      <c r="A35" s="5"/>
      <c r="B35" s="5"/>
      <c r="C35" s="5"/>
      <c r="D35" s="5"/>
      <c r="E35" s="5"/>
      <c r="F35" s="5"/>
      <c r="G35" s="2">
        <f t="shared" ref="G35" si="18">E35*F35</f>
        <v>0</v>
      </c>
      <c r="H35" s="43" t="e">
        <f>ROUND(G35*1.1*単価スライド金額算定表!$J$17,0)</f>
        <v>#DIV/0!</v>
      </c>
      <c r="I35" s="5"/>
      <c r="J35" s="45"/>
      <c r="K35" s="5"/>
      <c r="L35" s="5"/>
      <c r="M35" s="13">
        <f t="shared" ref="M35" si="19">IF(J35&lt;&gt;0,J35,IF(K35+L35&lt;&gt;0,ROUND(AVERAGE(K35:L35),0),0))</f>
        <v>0</v>
      </c>
      <c r="N35" s="7"/>
      <c r="O35" s="13" t="str">
        <f t="shared" ref="O35" si="20">IF(N35=0,"ー",IF(N35&gt;1.3*M35,"要","不要"))</f>
        <v>ー</v>
      </c>
      <c r="P35" s="2">
        <f>IF(N35&lt;&gt;0,ROUND(E35*N35/単価スライド金額算定表!$J$17,0),ROUND(E35*M35,0))</f>
        <v>0</v>
      </c>
      <c r="Q35" s="43" t="e">
        <f>ROUND(P35*1.1*単価スライド金額算定表!$J$17,0)</f>
        <v>#DIV/0!</v>
      </c>
      <c r="R35" s="68" t="e">
        <f>Q35-H35</f>
        <v>#DIV/0!</v>
      </c>
      <c r="S35" s="63"/>
      <c r="T35" s="63"/>
      <c r="U35" s="10"/>
      <c r="V35" s="10"/>
    </row>
    <row r="36" spans="1:23">
      <c r="A36" s="5"/>
      <c r="B36" s="5"/>
      <c r="C36" s="5"/>
      <c r="D36" s="5"/>
      <c r="E36" s="5"/>
      <c r="F36" s="5"/>
      <c r="G36" s="2">
        <f t="shared" ref="G36:G40" si="21">E36*F36</f>
        <v>0</v>
      </c>
      <c r="H36" s="43" t="e">
        <f>ROUND(G36*1.1*単価スライド金額算定表!$J$17,0)</f>
        <v>#DIV/0!</v>
      </c>
      <c r="I36" s="5"/>
      <c r="J36" s="45"/>
      <c r="K36" s="5"/>
      <c r="L36" s="5"/>
      <c r="M36" s="13">
        <f t="shared" ref="M36:M40" si="22">IF(J36&lt;&gt;0,J36,IF(K36+L36&lt;&gt;0,ROUND(AVERAGE(K36:L36),0),0))</f>
        <v>0</v>
      </c>
      <c r="N36" s="7"/>
      <c r="O36" s="13" t="str">
        <f t="shared" ref="O36:O40" si="23">IF(N36=0,"ー",IF(N36&gt;1.3*M36,"要","不要"))</f>
        <v>ー</v>
      </c>
      <c r="P36" s="2">
        <f>IF(N36&lt;&gt;0,ROUND(E36*N36/単価スライド金額算定表!$J$17,0),ROUND(E36*M36,0))</f>
        <v>0</v>
      </c>
      <c r="Q36" s="43" t="e">
        <f>ROUND(P36*1.1*単価スライド金額算定表!$J$17,0)</f>
        <v>#DIV/0!</v>
      </c>
      <c r="R36" s="68" t="e">
        <f t="shared" ref="R36:R40" si="24">Q36-H36</f>
        <v>#DIV/0!</v>
      </c>
      <c r="S36" s="25"/>
      <c r="T36" s="25"/>
      <c r="U36" s="10"/>
      <c r="V36" s="10"/>
    </row>
    <row r="37" spans="1:23">
      <c r="A37" s="5"/>
      <c r="B37" s="5"/>
      <c r="C37" s="5"/>
      <c r="D37" s="5"/>
      <c r="E37" s="5"/>
      <c r="F37" s="5"/>
      <c r="G37" s="2">
        <f t="shared" si="21"/>
        <v>0</v>
      </c>
      <c r="H37" s="43" t="e">
        <f>ROUND(G37*1.1*単価スライド金額算定表!$J$17,0)</f>
        <v>#DIV/0!</v>
      </c>
      <c r="I37" s="5"/>
      <c r="J37" s="45"/>
      <c r="K37" s="5"/>
      <c r="L37" s="5"/>
      <c r="M37" s="13">
        <f t="shared" si="22"/>
        <v>0</v>
      </c>
      <c r="N37" s="7"/>
      <c r="O37" s="13" t="str">
        <f t="shared" si="23"/>
        <v>ー</v>
      </c>
      <c r="P37" s="2">
        <f>IF(N37&lt;&gt;0,ROUND(E37*N37/単価スライド金額算定表!$J$17,0),ROUND(E37*M37,0))</f>
        <v>0</v>
      </c>
      <c r="Q37" s="43" t="e">
        <f>ROUND(P37*1.1*単価スライド金額算定表!$J$17,0)</f>
        <v>#DIV/0!</v>
      </c>
      <c r="R37" s="68" t="e">
        <f t="shared" si="24"/>
        <v>#DIV/0!</v>
      </c>
      <c r="S37" s="65"/>
      <c r="T37" s="65"/>
      <c r="U37" s="10"/>
      <c r="V37" s="10"/>
    </row>
    <row r="38" spans="1:23">
      <c r="A38" s="5"/>
      <c r="B38" s="5"/>
      <c r="C38" s="5"/>
      <c r="D38" s="5"/>
      <c r="E38" s="5"/>
      <c r="F38" s="5"/>
      <c r="G38" s="2">
        <f t="shared" si="21"/>
        <v>0</v>
      </c>
      <c r="H38" s="43" t="e">
        <f>ROUND(G38*1.1*単価スライド金額算定表!$J$17,0)</f>
        <v>#DIV/0!</v>
      </c>
      <c r="I38" s="5"/>
      <c r="J38" s="45"/>
      <c r="K38" s="5"/>
      <c r="L38" s="5"/>
      <c r="M38" s="13">
        <f t="shared" si="22"/>
        <v>0</v>
      </c>
      <c r="N38" s="7"/>
      <c r="O38" s="13" t="str">
        <f t="shared" si="23"/>
        <v>ー</v>
      </c>
      <c r="P38" s="2">
        <f>IF(N38&lt;&gt;0,ROUND(E38*N38/単価スライド金額算定表!$J$17,0),ROUND(E38*M38,0))</f>
        <v>0</v>
      </c>
      <c r="Q38" s="43" t="e">
        <f>ROUND(P38*1.1*単価スライド金額算定表!$J$17,0)</f>
        <v>#DIV/0!</v>
      </c>
      <c r="R38" s="68" t="e">
        <f t="shared" si="24"/>
        <v>#DIV/0!</v>
      </c>
      <c r="S38" s="65"/>
      <c r="T38" s="65"/>
      <c r="U38" s="10"/>
      <c r="V38" s="10"/>
    </row>
    <row r="39" spans="1:23">
      <c r="A39" s="5"/>
      <c r="B39" s="5"/>
      <c r="C39" s="5"/>
      <c r="D39" s="5"/>
      <c r="E39" s="5"/>
      <c r="F39" s="5"/>
      <c r="G39" s="2">
        <f t="shared" si="21"/>
        <v>0</v>
      </c>
      <c r="H39" s="43" t="e">
        <f>ROUND(G39*1.1*単価スライド金額算定表!$J$17,0)</f>
        <v>#DIV/0!</v>
      </c>
      <c r="I39" s="5"/>
      <c r="J39" s="45"/>
      <c r="K39" s="5"/>
      <c r="L39" s="5"/>
      <c r="M39" s="13">
        <f t="shared" si="22"/>
        <v>0</v>
      </c>
      <c r="N39" s="7"/>
      <c r="O39" s="13" t="str">
        <f t="shared" si="23"/>
        <v>ー</v>
      </c>
      <c r="P39" s="2">
        <f>IF(N39&lt;&gt;0,ROUND(E39*N39/単価スライド金額算定表!$J$17,0),ROUND(E39*M39,0))</f>
        <v>0</v>
      </c>
      <c r="Q39" s="43" t="e">
        <f>ROUND(P39*1.1*単価スライド金額算定表!$J$17,0)</f>
        <v>#DIV/0!</v>
      </c>
      <c r="R39" s="68" t="e">
        <f t="shared" si="24"/>
        <v>#DIV/0!</v>
      </c>
      <c r="S39" s="65"/>
      <c r="T39" s="65"/>
      <c r="U39" s="10"/>
      <c r="V39" s="10"/>
    </row>
    <row r="40" spans="1:23" ht="19.5" thickBot="1">
      <c r="A40" s="5"/>
      <c r="B40" s="5"/>
      <c r="C40" s="5"/>
      <c r="D40" s="5"/>
      <c r="E40" s="5"/>
      <c r="F40" s="5"/>
      <c r="G40" s="2">
        <f t="shared" si="21"/>
        <v>0</v>
      </c>
      <c r="H40" s="43" t="e">
        <f>ROUND(G40*1.1*単価スライド金額算定表!$J$17,0)</f>
        <v>#DIV/0!</v>
      </c>
      <c r="I40" s="5"/>
      <c r="J40" s="45"/>
      <c r="K40" s="5"/>
      <c r="L40" s="5"/>
      <c r="M40" s="13">
        <f t="shared" si="22"/>
        <v>0</v>
      </c>
      <c r="N40" s="7"/>
      <c r="O40" s="13" t="str">
        <f t="shared" si="23"/>
        <v>ー</v>
      </c>
      <c r="P40" s="2">
        <f>IF(N40&lt;&gt;0,ROUND(E40*N40/単価スライド金額算定表!$J$17,0),ROUND(E40*M40,0))</f>
        <v>0</v>
      </c>
      <c r="Q40" s="43" t="e">
        <f>ROUND(P40*1.1*単価スライド金額算定表!$J$17,0)</f>
        <v>#DIV/0!</v>
      </c>
      <c r="R40" s="68" t="e">
        <f t="shared" si="24"/>
        <v>#DIV/0!</v>
      </c>
      <c r="S40" s="64"/>
      <c r="T40" s="64"/>
      <c r="U40" s="10"/>
      <c r="V40" s="10"/>
    </row>
    <row r="41" spans="1:23" s="21" customFormat="1" thickBot="1">
      <c r="A41" s="15" t="s">
        <v>28</v>
      </c>
      <c r="B41" s="16"/>
      <c r="C41" s="16"/>
      <c r="D41" s="16"/>
      <c r="E41" s="16"/>
      <c r="F41" s="16"/>
      <c r="G41" s="16"/>
      <c r="H41" s="44" t="e">
        <f t="shared" ref="H41" si="25">SUM(H31:H40)</f>
        <v>#DIV/0!</v>
      </c>
      <c r="I41" s="16"/>
      <c r="J41" s="42"/>
      <c r="K41" s="14"/>
      <c r="L41" s="14"/>
      <c r="M41" s="17"/>
      <c r="N41" s="16"/>
      <c r="O41" s="17"/>
      <c r="P41" s="16"/>
      <c r="Q41" s="44" t="e">
        <f t="shared" ref="Q41" si="26">SUM(Q31:Q40)</f>
        <v>#DIV/0!</v>
      </c>
      <c r="R41" s="42" t="e">
        <f>SUM(R31:R40)</f>
        <v>#DIV/0!</v>
      </c>
      <c r="S41" s="18" t="e">
        <f>ROUND(R41/単価スライド金額算定表!$J$15,3)</f>
        <v>#DIV/0!</v>
      </c>
      <c r="T41" s="19" t="e">
        <f>IF(S41&gt;=0.01,"対象","対象外")</f>
        <v>#DIV/0!</v>
      </c>
      <c r="U41" s="20"/>
      <c r="V41" s="20"/>
      <c r="W41" s="11"/>
    </row>
    <row r="42" spans="1:23">
      <c r="N42" s="29"/>
      <c r="O42" s="30"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3" t="e">
        <f>ROUND(G43*1.1*単価スライド金額算定表!$J$17,0)</f>
        <v>#DIV/0!</v>
      </c>
      <c r="I43" s="5"/>
      <c r="J43" s="45"/>
      <c r="K43" s="5"/>
      <c r="L43" s="5"/>
      <c r="M43" s="13">
        <f>IF(J43&lt;&gt;0,J43,IF(K43+L43&lt;&gt;0,ROUND(AVERAGE(K43:L43),0),0))</f>
        <v>0</v>
      </c>
      <c r="N43" s="7"/>
      <c r="O43" s="13" t="str">
        <f>IF(N43=0,"ー",IF(N43&gt;1.3*M43,"要","不要"))</f>
        <v>ー</v>
      </c>
      <c r="P43" s="2">
        <f>IF(N43&lt;&gt;0,ROUND(E43*N43/単価スライド金額算定表!$J$17,0),ROUND(E43*M43,0))</f>
        <v>0</v>
      </c>
      <c r="Q43" s="43" t="e">
        <f>ROUND(P43*1.1*単価スライド金額算定表!$J$17,0)</f>
        <v>#DIV/0!</v>
      </c>
      <c r="R43" s="68" t="e">
        <f>Q43-H43</f>
        <v>#DIV/0!</v>
      </c>
      <c r="S43" s="25"/>
      <c r="T43" s="25"/>
      <c r="U43" s="10"/>
      <c r="V43" s="10"/>
    </row>
    <row r="44" spans="1:23">
      <c r="A44" s="5"/>
      <c r="B44" s="5"/>
      <c r="C44" s="5"/>
      <c r="D44" s="5"/>
      <c r="E44" s="5"/>
      <c r="F44" s="5"/>
      <c r="G44" s="2">
        <f t="shared" ref="G44:G46" si="27">E44*F44</f>
        <v>0</v>
      </c>
      <c r="H44" s="43" t="e">
        <f>ROUND(G44*1.1*単価スライド金額算定表!$J$17,0)</f>
        <v>#DIV/0!</v>
      </c>
      <c r="I44" s="5"/>
      <c r="J44" s="45"/>
      <c r="K44" s="5"/>
      <c r="L44" s="5"/>
      <c r="M44" s="13">
        <f t="shared" ref="M44:M46" si="28">IF(J44&lt;&gt;0,J44,IF(K44+L44&lt;&gt;0,ROUND(AVERAGE(K44:L44),0),0))</f>
        <v>0</v>
      </c>
      <c r="N44" s="7"/>
      <c r="O44" s="13" t="str">
        <f t="shared" ref="O44:O46" si="29">IF(N44=0,"ー",IF(N44&gt;1.3*M44,"要","不要"))</f>
        <v>ー</v>
      </c>
      <c r="P44" s="2">
        <f>IF(N44&lt;&gt;0,ROUND(E44*N44/単価スライド金額算定表!$J$17,0),ROUND(E44*M44,0))</f>
        <v>0</v>
      </c>
      <c r="Q44" s="43" t="e">
        <f>ROUND(P44*1.1*単価スライド金額算定表!$J$17,0)</f>
        <v>#DIV/0!</v>
      </c>
      <c r="R44" s="68" t="e">
        <f>Q44-H44</f>
        <v>#DIV/0!</v>
      </c>
      <c r="S44" s="25"/>
      <c r="T44" s="25"/>
      <c r="U44" s="10"/>
      <c r="V44" s="10"/>
    </row>
    <row r="45" spans="1:23">
      <c r="A45" s="5"/>
      <c r="B45" s="5"/>
      <c r="C45" s="5"/>
      <c r="D45" s="5"/>
      <c r="E45" s="5"/>
      <c r="F45" s="5"/>
      <c r="G45" s="2">
        <f t="shared" si="27"/>
        <v>0</v>
      </c>
      <c r="H45" s="43" t="e">
        <f>ROUND(G45*1.1*単価スライド金額算定表!$J$17,0)</f>
        <v>#DIV/0!</v>
      </c>
      <c r="I45" s="5"/>
      <c r="J45" s="45"/>
      <c r="K45" s="5"/>
      <c r="L45" s="5"/>
      <c r="M45" s="13">
        <f t="shared" si="28"/>
        <v>0</v>
      </c>
      <c r="N45" s="7"/>
      <c r="O45" s="13" t="str">
        <f t="shared" si="29"/>
        <v>ー</v>
      </c>
      <c r="P45" s="2">
        <f>IF(N45&lt;&gt;0,ROUND(E45*N45/単価スライド金額算定表!$J$17,0),ROUND(E45*M45,0))</f>
        <v>0</v>
      </c>
      <c r="Q45" s="43" t="e">
        <f>ROUND(P45*1.1*単価スライド金額算定表!$J$17,0)</f>
        <v>#DIV/0!</v>
      </c>
      <c r="R45" s="68" t="e">
        <f>Q45-H45</f>
        <v>#DIV/0!</v>
      </c>
      <c r="S45" s="25"/>
      <c r="T45" s="25"/>
      <c r="U45" s="10"/>
      <c r="V45" s="10"/>
    </row>
    <row r="46" spans="1:23">
      <c r="A46" s="5"/>
      <c r="B46" s="5"/>
      <c r="C46" s="5"/>
      <c r="D46" s="5"/>
      <c r="E46" s="5"/>
      <c r="F46" s="5"/>
      <c r="G46" s="2">
        <f t="shared" si="27"/>
        <v>0</v>
      </c>
      <c r="H46" s="43" t="e">
        <f>ROUND(G46*1.1*単価スライド金額算定表!$J$17,0)</f>
        <v>#DIV/0!</v>
      </c>
      <c r="I46" s="5"/>
      <c r="J46" s="45"/>
      <c r="K46" s="5"/>
      <c r="L46" s="5"/>
      <c r="M46" s="13">
        <f t="shared" si="28"/>
        <v>0</v>
      </c>
      <c r="N46" s="7"/>
      <c r="O46" s="13" t="str">
        <f t="shared" si="29"/>
        <v>ー</v>
      </c>
      <c r="P46" s="2">
        <f>IF(N46&lt;&gt;0,ROUND(E46*N46/単価スライド金額算定表!$J$17,0),ROUND(E46*M46,0))</f>
        <v>0</v>
      </c>
      <c r="Q46" s="43" t="e">
        <f>ROUND(P46*1.1*単価スライド金額算定表!$J$17,0)</f>
        <v>#DIV/0!</v>
      </c>
      <c r="R46" s="68" t="e">
        <f>Q46-H46</f>
        <v>#DIV/0!</v>
      </c>
      <c r="S46" s="25"/>
      <c r="T46" s="25"/>
      <c r="U46" s="10"/>
      <c r="V46" s="10"/>
    </row>
    <row r="47" spans="1:23">
      <c r="A47" s="5"/>
      <c r="B47" s="5"/>
      <c r="C47" s="5"/>
      <c r="D47" s="5"/>
      <c r="E47" s="5"/>
      <c r="F47" s="5"/>
      <c r="G47" s="2">
        <f t="shared" ref="G47" si="30">E47*F47</f>
        <v>0</v>
      </c>
      <c r="H47" s="43" t="e">
        <f>ROUND(G47*1.1*単価スライド金額算定表!$J$17,0)</f>
        <v>#DIV/0!</v>
      </c>
      <c r="I47" s="5"/>
      <c r="J47" s="45"/>
      <c r="K47" s="5"/>
      <c r="L47" s="5"/>
      <c r="M47" s="13">
        <f t="shared" ref="M47" si="31">IF(J47&lt;&gt;0,J47,IF(K47+L47&lt;&gt;0,ROUND(AVERAGE(K47:L47),0),0))</f>
        <v>0</v>
      </c>
      <c r="N47" s="7"/>
      <c r="O47" s="13" t="str">
        <f t="shared" ref="O47" si="32">IF(N47=0,"ー",IF(N47&gt;1.3*M47,"要","不要"))</f>
        <v>ー</v>
      </c>
      <c r="P47" s="2">
        <f>IF(N47&lt;&gt;0,ROUND(E47*N47/単価スライド金額算定表!$J$17,0),ROUND(E47*M47,0))</f>
        <v>0</v>
      </c>
      <c r="Q47" s="43" t="e">
        <f>ROUND(P47*1.1*単価スライド金額算定表!$J$17,0)</f>
        <v>#DIV/0!</v>
      </c>
      <c r="R47" s="68" t="e">
        <f>Q47-H47</f>
        <v>#DIV/0!</v>
      </c>
      <c r="S47" s="63"/>
      <c r="T47" s="63"/>
      <c r="U47" s="10"/>
      <c r="V47" s="10"/>
    </row>
    <row r="48" spans="1:23">
      <c r="A48" s="5"/>
      <c r="B48" s="5"/>
      <c r="C48" s="5"/>
      <c r="D48" s="5"/>
      <c r="E48" s="5"/>
      <c r="F48" s="5"/>
      <c r="G48" s="2">
        <f t="shared" ref="G48:G52" si="33">E48*F48</f>
        <v>0</v>
      </c>
      <c r="H48" s="43" t="e">
        <f>ROUND(G48*1.1*単価スライド金額算定表!$J$17,0)</f>
        <v>#DIV/0!</v>
      </c>
      <c r="I48" s="5"/>
      <c r="J48" s="45"/>
      <c r="K48" s="5"/>
      <c r="L48" s="5"/>
      <c r="M48" s="13">
        <f t="shared" ref="M48:M52" si="34">IF(J48&lt;&gt;0,J48,IF(K48+L48&lt;&gt;0,ROUND(AVERAGE(K48:L48),0),0))</f>
        <v>0</v>
      </c>
      <c r="N48" s="7"/>
      <c r="O48" s="13" t="str">
        <f t="shared" ref="O48:O52" si="35">IF(N48=0,"ー",IF(N48&gt;1.3*M48,"要","不要"))</f>
        <v>ー</v>
      </c>
      <c r="P48" s="2">
        <f>IF(N48&lt;&gt;0,ROUND(E48*N48/単価スライド金額算定表!$J$17,0),ROUND(E48*M48,0))</f>
        <v>0</v>
      </c>
      <c r="Q48" s="43" t="e">
        <f>ROUND(P48*1.1*単価スライド金額算定表!$J$17,0)</f>
        <v>#DIV/0!</v>
      </c>
      <c r="R48" s="68" t="e">
        <f t="shared" ref="R48:R52" si="36">Q48-H48</f>
        <v>#DIV/0!</v>
      </c>
      <c r="S48" s="25"/>
      <c r="T48" s="25"/>
      <c r="U48" s="10"/>
      <c r="V48" s="10"/>
    </row>
    <row r="49" spans="1:23">
      <c r="A49" s="5"/>
      <c r="B49" s="5"/>
      <c r="C49" s="5"/>
      <c r="D49" s="5"/>
      <c r="E49" s="5"/>
      <c r="F49" s="5"/>
      <c r="G49" s="2">
        <f t="shared" si="33"/>
        <v>0</v>
      </c>
      <c r="H49" s="43" t="e">
        <f>ROUND(G49*1.1*単価スライド金額算定表!$J$17,0)</f>
        <v>#DIV/0!</v>
      </c>
      <c r="I49" s="5"/>
      <c r="J49" s="45"/>
      <c r="K49" s="5"/>
      <c r="L49" s="5"/>
      <c r="M49" s="13">
        <f t="shared" si="34"/>
        <v>0</v>
      </c>
      <c r="N49" s="7"/>
      <c r="O49" s="13" t="str">
        <f t="shared" si="35"/>
        <v>ー</v>
      </c>
      <c r="P49" s="2">
        <f>IF(N49&lt;&gt;0,ROUND(E49*N49/単価スライド金額算定表!$J$17,0),ROUND(E49*M49,0))</f>
        <v>0</v>
      </c>
      <c r="Q49" s="43" t="e">
        <f>ROUND(P49*1.1*単価スライド金額算定表!$J$17,0)</f>
        <v>#DIV/0!</v>
      </c>
      <c r="R49" s="68" t="e">
        <f t="shared" si="36"/>
        <v>#DIV/0!</v>
      </c>
      <c r="S49" s="25"/>
      <c r="T49" s="25"/>
      <c r="U49" s="10"/>
      <c r="V49" s="10"/>
    </row>
    <row r="50" spans="1:23">
      <c r="A50" s="5"/>
      <c r="B50" s="5"/>
      <c r="C50" s="5"/>
      <c r="D50" s="5"/>
      <c r="E50" s="5"/>
      <c r="F50" s="5"/>
      <c r="G50" s="2">
        <f t="shared" si="33"/>
        <v>0</v>
      </c>
      <c r="H50" s="43" t="e">
        <f>ROUND(G50*1.1*単価スライド金額算定表!$J$17,0)</f>
        <v>#DIV/0!</v>
      </c>
      <c r="I50" s="5"/>
      <c r="J50" s="45"/>
      <c r="K50" s="5"/>
      <c r="L50" s="5"/>
      <c r="M50" s="13">
        <f t="shared" si="34"/>
        <v>0</v>
      </c>
      <c r="N50" s="7"/>
      <c r="O50" s="13" t="str">
        <f t="shared" si="35"/>
        <v>ー</v>
      </c>
      <c r="P50" s="2">
        <f>IF(N50&lt;&gt;0,ROUND(E50*N50/単価スライド金額算定表!$J$17,0),ROUND(E50*M50,0))</f>
        <v>0</v>
      </c>
      <c r="Q50" s="43" t="e">
        <f>ROUND(P50*1.1*単価スライド金額算定表!$J$17,0)</f>
        <v>#DIV/0!</v>
      </c>
      <c r="R50" s="68" t="e">
        <f t="shared" si="36"/>
        <v>#DIV/0!</v>
      </c>
      <c r="S50" s="25"/>
      <c r="T50" s="25"/>
      <c r="U50" s="10"/>
      <c r="V50" s="10"/>
    </row>
    <row r="51" spans="1:23">
      <c r="A51" s="5"/>
      <c r="B51" s="5"/>
      <c r="C51" s="5"/>
      <c r="D51" s="5"/>
      <c r="E51" s="5"/>
      <c r="F51" s="5"/>
      <c r="G51" s="2">
        <f t="shared" si="33"/>
        <v>0</v>
      </c>
      <c r="H51" s="43" t="e">
        <f>ROUND(G51*1.1*単価スライド金額算定表!$J$17,0)</f>
        <v>#DIV/0!</v>
      </c>
      <c r="I51" s="5"/>
      <c r="J51" s="45"/>
      <c r="K51" s="5"/>
      <c r="L51" s="5"/>
      <c r="M51" s="13">
        <f t="shared" si="34"/>
        <v>0</v>
      </c>
      <c r="N51" s="7"/>
      <c r="O51" s="13" t="str">
        <f t="shared" si="35"/>
        <v>ー</v>
      </c>
      <c r="P51" s="2">
        <f>IF(N51&lt;&gt;0,ROUND(E51*N51/単価スライド金額算定表!$J$17,0),ROUND(E51*M51,0))</f>
        <v>0</v>
      </c>
      <c r="Q51" s="43" t="e">
        <f>ROUND(P51*1.1*単価スライド金額算定表!$J$17,0)</f>
        <v>#DIV/0!</v>
      </c>
      <c r="R51" s="68" t="e">
        <f t="shared" si="36"/>
        <v>#DIV/0!</v>
      </c>
      <c r="S51" s="25"/>
      <c r="T51" s="25"/>
      <c r="U51" s="10"/>
      <c r="V51" s="10"/>
    </row>
    <row r="52" spans="1:23" ht="19.5" thickBot="1">
      <c r="A52" s="5"/>
      <c r="B52" s="5"/>
      <c r="C52" s="5"/>
      <c r="D52" s="5"/>
      <c r="E52" s="5"/>
      <c r="F52" s="5"/>
      <c r="G52" s="2">
        <f t="shared" si="33"/>
        <v>0</v>
      </c>
      <c r="H52" s="43" t="e">
        <f>ROUND(G52*1.1*単価スライド金額算定表!$J$17,0)</f>
        <v>#DIV/0!</v>
      </c>
      <c r="I52" s="5"/>
      <c r="J52" s="45"/>
      <c r="K52" s="5"/>
      <c r="L52" s="5"/>
      <c r="M52" s="13">
        <f t="shared" si="34"/>
        <v>0</v>
      </c>
      <c r="N52" s="7"/>
      <c r="O52" s="13" t="str">
        <f t="shared" si="35"/>
        <v>ー</v>
      </c>
      <c r="P52" s="2">
        <f>IF(N52&lt;&gt;0,ROUND(E52*N52/単価スライド金額算定表!$J$17,0),ROUND(E52*M52,0))</f>
        <v>0</v>
      </c>
      <c r="Q52" s="43" t="e">
        <f>ROUND(P52*1.1*単価スライド金額算定表!$J$17,0)</f>
        <v>#DIV/0!</v>
      </c>
      <c r="R52" s="68" t="e">
        <f t="shared" si="36"/>
        <v>#DIV/0!</v>
      </c>
      <c r="S52" s="64"/>
      <c r="T52" s="64"/>
      <c r="U52" s="10"/>
      <c r="V52" s="10"/>
    </row>
    <row r="53" spans="1:23" s="21" customFormat="1" thickBot="1">
      <c r="A53" s="15" t="s">
        <v>29</v>
      </c>
      <c r="B53" s="16"/>
      <c r="C53" s="16"/>
      <c r="D53" s="16"/>
      <c r="E53" s="16"/>
      <c r="F53" s="16"/>
      <c r="G53" s="16"/>
      <c r="H53" s="44" t="e">
        <f t="shared" ref="H53" si="37">SUM(H43:H52)</f>
        <v>#DIV/0!</v>
      </c>
      <c r="I53" s="16"/>
      <c r="J53" s="42"/>
      <c r="K53" s="14"/>
      <c r="L53" s="14"/>
      <c r="M53" s="17"/>
      <c r="N53" s="16"/>
      <c r="O53" s="17"/>
      <c r="P53" s="16"/>
      <c r="Q53" s="44" t="e">
        <f t="shared" ref="Q53" si="38">SUM(Q43:Q52)</f>
        <v>#DIV/0!</v>
      </c>
      <c r="R53" s="42" t="e">
        <f>SUM(R43:R52)</f>
        <v>#DIV/0!</v>
      </c>
      <c r="S53" s="18" t="e">
        <f>ROUND(R53/単価スライド金額算定表!$J$15,3)</f>
        <v>#DIV/0!</v>
      </c>
      <c r="T53" s="19" t="e">
        <f>IF(S53&gt;=0.01,"対象","対象外")</f>
        <v>#DIV/0!</v>
      </c>
      <c r="U53" s="20"/>
      <c r="V53" s="20"/>
      <c r="W53" s="11"/>
    </row>
    <row r="54" spans="1:23">
      <c r="N54" s="29"/>
      <c r="O54" s="30"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c r="B55" s="5"/>
      <c r="C55" s="5"/>
      <c r="D55" s="5"/>
      <c r="E55" s="5"/>
      <c r="F55" s="5"/>
      <c r="G55" s="2">
        <f>E55*F55</f>
        <v>0</v>
      </c>
      <c r="H55" s="43" t="e">
        <f>ROUND(G55*1.1*単価スライド金額算定表!$J$17,0)</f>
        <v>#DIV/0!</v>
      </c>
      <c r="I55" s="5"/>
      <c r="J55" s="45"/>
      <c r="K55" s="5"/>
      <c r="L55" s="5"/>
      <c r="M55" s="13">
        <f>IF(J55&lt;&gt;0,J55,IF(K55+L55&lt;&gt;0,ROUND(AVERAGE(K55:L55),0),0))</f>
        <v>0</v>
      </c>
      <c r="N55" s="7"/>
      <c r="O55" s="13" t="str">
        <f>IF(N55=0,"ー",IF(N55&gt;1.3*M55,"要","不要"))</f>
        <v>ー</v>
      </c>
      <c r="P55" s="2">
        <f>IF(N55&lt;&gt;0,ROUND(E55*N55/単価スライド金額算定表!$J$17,0),ROUND(E55*M55,0))</f>
        <v>0</v>
      </c>
      <c r="Q55" s="43" t="e">
        <f>ROUND(P55*1.1*単価スライド金額算定表!$J$17,0)</f>
        <v>#DIV/0!</v>
      </c>
      <c r="R55" s="68" t="e">
        <f>Q55-H55</f>
        <v>#DIV/0!</v>
      </c>
      <c r="S55" s="25"/>
      <c r="T55" s="25"/>
      <c r="U55" s="10"/>
      <c r="V55" s="10"/>
    </row>
    <row r="56" spans="1:23">
      <c r="A56" s="5"/>
      <c r="B56" s="5"/>
      <c r="C56" s="5"/>
      <c r="D56" s="5"/>
      <c r="E56" s="5"/>
      <c r="F56" s="5"/>
      <c r="G56" s="2">
        <f t="shared" ref="G56:G58" si="39">E56*F56</f>
        <v>0</v>
      </c>
      <c r="H56" s="43" t="e">
        <f>ROUND(G56*1.1*単価スライド金額算定表!$J$17,0)</f>
        <v>#DIV/0!</v>
      </c>
      <c r="I56" s="5"/>
      <c r="J56" s="45"/>
      <c r="K56" s="5"/>
      <c r="L56" s="5"/>
      <c r="M56" s="13">
        <f t="shared" ref="M56:M58" si="40">IF(J56&lt;&gt;0,J56,IF(K56+L56&lt;&gt;0,ROUND(AVERAGE(K56:L56),0),0))</f>
        <v>0</v>
      </c>
      <c r="N56" s="7"/>
      <c r="O56" s="13" t="str">
        <f t="shared" ref="O56:O58" si="41">IF(N56=0,"ー",IF(N56&gt;1.3*M56,"要","不要"))</f>
        <v>ー</v>
      </c>
      <c r="P56" s="2">
        <f>IF(N56&lt;&gt;0,ROUND(E56*N56/単価スライド金額算定表!$J$17,0),ROUND(E56*M56,0))</f>
        <v>0</v>
      </c>
      <c r="Q56" s="43" t="e">
        <f>ROUND(P56*1.1*単価スライド金額算定表!$J$17,0)</f>
        <v>#DIV/0!</v>
      </c>
      <c r="R56" s="68" t="e">
        <f>Q56-H56</f>
        <v>#DIV/0!</v>
      </c>
      <c r="S56" s="25"/>
      <c r="T56" s="25"/>
      <c r="U56" s="10"/>
      <c r="V56" s="10"/>
    </row>
    <row r="57" spans="1:23">
      <c r="A57" s="5"/>
      <c r="B57" s="5"/>
      <c r="C57" s="5"/>
      <c r="D57" s="5"/>
      <c r="E57" s="5"/>
      <c r="F57" s="5"/>
      <c r="G57" s="2">
        <f t="shared" si="39"/>
        <v>0</v>
      </c>
      <c r="H57" s="43" t="e">
        <f>ROUND(G57*1.1*単価スライド金額算定表!$J$17,0)</f>
        <v>#DIV/0!</v>
      </c>
      <c r="I57" s="5"/>
      <c r="J57" s="45"/>
      <c r="K57" s="5"/>
      <c r="L57" s="5"/>
      <c r="M57" s="13">
        <f t="shared" si="40"/>
        <v>0</v>
      </c>
      <c r="N57" s="7"/>
      <c r="O57" s="13" t="str">
        <f t="shared" si="41"/>
        <v>ー</v>
      </c>
      <c r="P57" s="2">
        <f>IF(N57&lt;&gt;0,ROUND(E57*N57/単価スライド金額算定表!$J$17,0),ROUND(E57*M57,0))</f>
        <v>0</v>
      </c>
      <c r="Q57" s="43" t="e">
        <f>ROUND(P57*1.1*単価スライド金額算定表!$J$17,0)</f>
        <v>#DIV/0!</v>
      </c>
      <c r="R57" s="68" t="e">
        <f>Q57-H57</f>
        <v>#DIV/0!</v>
      </c>
      <c r="S57" s="25"/>
      <c r="T57" s="25"/>
      <c r="U57" s="10"/>
      <c r="V57" s="10"/>
    </row>
    <row r="58" spans="1:23">
      <c r="A58" s="5"/>
      <c r="B58" s="5"/>
      <c r="C58" s="5"/>
      <c r="D58" s="5"/>
      <c r="E58" s="5"/>
      <c r="F58" s="5"/>
      <c r="G58" s="2">
        <f t="shared" si="39"/>
        <v>0</v>
      </c>
      <c r="H58" s="43" t="e">
        <f>ROUND(G58*1.1*単価スライド金額算定表!$J$17,0)</f>
        <v>#DIV/0!</v>
      </c>
      <c r="I58" s="5"/>
      <c r="J58" s="45"/>
      <c r="K58" s="5"/>
      <c r="L58" s="5"/>
      <c r="M58" s="13">
        <f t="shared" si="40"/>
        <v>0</v>
      </c>
      <c r="N58" s="7"/>
      <c r="O58" s="13" t="str">
        <f t="shared" si="41"/>
        <v>ー</v>
      </c>
      <c r="P58" s="2">
        <f>IF(N58&lt;&gt;0,ROUND(E58*N58/単価スライド金額算定表!$J$17,0),ROUND(E58*M58,0))</f>
        <v>0</v>
      </c>
      <c r="Q58" s="43" t="e">
        <f>ROUND(P58*1.1*単価スライド金額算定表!$J$17,0)</f>
        <v>#DIV/0!</v>
      </c>
      <c r="R58" s="68" t="e">
        <f>Q58-H58</f>
        <v>#DIV/0!</v>
      </c>
      <c r="S58" s="25"/>
      <c r="T58" s="25"/>
      <c r="U58" s="10"/>
      <c r="V58" s="10"/>
    </row>
    <row r="59" spans="1:23">
      <c r="A59" s="5"/>
      <c r="B59" s="5"/>
      <c r="C59" s="5"/>
      <c r="D59" s="5"/>
      <c r="E59" s="5"/>
      <c r="F59" s="5"/>
      <c r="G59" s="2">
        <f t="shared" ref="G59:G64" si="42">E59*F59</f>
        <v>0</v>
      </c>
      <c r="H59" s="43" t="e">
        <f>ROUND(G59*1.1*単価スライド金額算定表!$J$17,0)</f>
        <v>#DIV/0!</v>
      </c>
      <c r="I59" s="5"/>
      <c r="J59" s="45"/>
      <c r="K59" s="5"/>
      <c r="L59" s="5"/>
      <c r="M59" s="13">
        <f t="shared" ref="M59:M64" si="43">IF(J59&lt;&gt;0,J59,IF(K59+L59&lt;&gt;0,ROUND(AVERAGE(K59:L59),0),0))</f>
        <v>0</v>
      </c>
      <c r="N59" s="7"/>
      <c r="O59" s="13" t="str">
        <f t="shared" ref="O59:O64" si="44">IF(N59=0,"ー",IF(N59&gt;1.3*M59,"要","不要"))</f>
        <v>ー</v>
      </c>
      <c r="P59" s="2">
        <f>IF(N59&lt;&gt;0,ROUND(E59*N59/単価スライド金額算定表!$J$17,0),ROUND(E59*M59,0))</f>
        <v>0</v>
      </c>
      <c r="Q59" s="43" t="e">
        <f>ROUND(P59*1.1*単価スライド金額算定表!$J$17,0)</f>
        <v>#DIV/0!</v>
      </c>
      <c r="R59" s="68" t="e">
        <f t="shared" ref="R59:R64" si="45">Q59-H59</f>
        <v>#DIV/0!</v>
      </c>
      <c r="S59" s="25"/>
      <c r="T59" s="25"/>
      <c r="U59" s="10"/>
      <c r="V59" s="10"/>
    </row>
    <row r="60" spans="1:23">
      <c r="A60" s="5"/>
      <c r="B60" s="5"/>
      <c r="C60" s="5"/>
      <c r="D60" s="5"/>
      <c r="E60" s="5"/>
      <c r="F60" s="5"/>
      <c r="G60" s="2">
        <f t="shared" si="42"/>
        <v>0</v>
      </c>
      <c r="H60" s="43" t="e">
        <f>ROUND(G60*1.1*単価スライド金額算定表!$J$17,0)</f>
        <v>#DIV/0!</v>
      </c>
      <c r="I60" s="5"/>
      <c r="J60" s="45"/>
      <c r="K60" s="5"/>
      <c r="L60" s="5"/>
      <c r="M60" s="13">
        <f t="shared" si="43"/>
        <v>0</v>
      </c>
      <c r="N60" s="7"/>
      <c r="O60" s="13" t="str">
        <f t="shared" si="44"/>
        <v>ー</v>
      </c>
      <c r="P60" s="2">
        <f>IF(N60&lt;&gt;0,ROUND(E60*N60/単価スライド金額算定表!$J$17,0),ROUND(E60*M60,0))</f>
        <v>0</v>
      </c>
      <c r="Q60" s="43" t="e">
        <f>ROUND(P60*1.1*単価スライド金額算定表!$J$17,0)</f>
        <v>#DIV/0!</v>
      </c>
      <c r="R60" s="68" t="e">
        <f t="shared" si="45"/>
        <v>#DIV/0!</v>
      </c>
      <c r="S60" s="25"/>
      <c r="T60" s="25"/>
      <c r="U60" s="10"/>
      <c r="V60" s="10"/>
    </row>
    <row r="61" spans="1:23">
      <c r="A61" s="5"/>
      <c r="B61" s="5"/>
      <c r="C61" s="5"/>
      <c r="D61" s="5"/>
      <c r="E61" s="5"/>
      <c r="F61" s="5"/>
      <c r="G61" s="2">
        <f t="shared" si="42"/>
        <v>0</v>
      </c>
      <c r="H61" s="43" t="e">
        <f>ROUND(G61*1.1*単価スライド金額算定表!$J$17,0)</f>
        <v>#DIV/0!</v>
      </c>
      <c r="I61" s="5"/>
      <c r="J61" s="45"/>
      <c r="K61" s="5"/>
      <c r="L61" s="5"/>
      <c r="M61" s="13">
        <f t="shared" si="43"/>
        <v>0</v>
      </c>
      <c r="N61" s="7"/>
      <c r="O61" s="13" t="str">
        <f t="shared" si="44"/>
        <v>ー</v>
      </c>
      <c r="P61" s="2">
        <f>IF(N61&lt;&gt;0,ROUND(E61*N61/単価スライド金額算定表!$J$17,0),ROUND(E61*M61,0))</f>
        <v>0</v>
      </c>
      <c r="Q61" s="43" t="e">
        <f>ROUND(P61*1.1*単価スライド金額算定表!$J$17,0)</f>
        <v>#DIV/0!</v>
      </c>
      <c r="R61" s="68" t="e">
        <f t="shared" si="45"/>
        <v>#DIV/0!</v>
      </c>
      <c r="S61" s="25"/>
      <c r="T61" s="25"/>
      <c r="U61" s="10"/>
      <c r="V61" s="10"/>
    </row>
    <row r="62" spans="1:23">
      <c r="A62" s="5"/>
      <c r="B62" s="5"/>
      <c r="C62" s="5"/>
      <c r="D62" s="5"/>
      <c r="E62" s="5"/>
      <c r="F62" s="5"/>
      <c r="G62" s="2">
        <f t="shared" si="42"/>
        <v>0</v>
      </c>
      <c r="H62" s="43" t="e">
        <f>ROUND(G62*1.1*単価スライド金額算定表!$J$17,0)</f>
        <v>#DIV/0!</v>
      </c>
      <c r="I62" s="5"/>
      <c r="J62" s="45"/>
      <c r="K62" s="5"/>
      <c r="L62" s="5"/>
      <c r="M62" s="13">
        <f t="shared" si="43"/>
        <v>0</v>
      </c>
      <c r="N62" s="7"/>
      <c r="O62" s="13" t="str">
        <f t="shared" si="44"/>
        <v>ー</v>
      </c>
      <c r="P62" s="2">
        <f>IF(N62&lt;&gt;0,ROUND(E62*N62/単価スライド金額算定表!$J$17,0),ROUND(E62*M62,0))</f>
        <v>0</v>
      </c>
      <c r="Q62" s="43" t="e">
        <f>ROUND(P62*1.1*単価スライド金額算定表!$J$17,0)</f>
        <v>#DIV/0!</v>
      </c>
      <c r="R62" s="68" t="e">
        <f t="shared" si="45"/>
        <v>#DIV/0!</v>
      </c>
      <c r="S62" s="25"/>
      <c r="T62" s="25"/>
      <c r="U62" s="10"/>
      <c r="V62" s="10"/>
    </row>
    <row r="63" spans="1:23">
      <c r="A63" s="5"/>
      <c r="B63" s="5"/>
      <c r="C63" s="5"/>
      <c r="D63" s="5"/>
      <c r="E63" s="5"/>
      <c r="F63" s="5"/>
      <c r="G63" s="2">
        <f t="shared" si="42"/>
        <v>0</v>
      </c>
      <c r="H63" s="43" t="e">
        <f>ROUND(G63*1.1*単価スライド金額算定表!$J$17,0)</f>
        <v>#DIV/0!</v>
      </c>
      <c r="I63" s="5"/>
      <c r="J63" s="45"/>
      <c r="K63" s="5"/>
      <c r="L63" s="5"/>
      <c r="M63" s="13">
        <f t="shared" si="43"/>
        <v>0</v>
      </c>
      <c r="N63" s="7"/>
      <c r="O63" s="13" t="str">
        <f t="shared" si="44"/>
        <v>ー</v>
      </c>
      <c r="P63" s="2">
        <f>IF(N63&lt;&gt;0,ROUND(E63*N63/単価スライド金額算定表!$J$17,0),ROUND(E63*M63,0))</f>
        <v>0</v>
      </c>
      <c r="Q63" s="43" t="e">
        <f>ROUND(P63*1.1*単価スライド金額算定表!$J$17,0)</f>
        <v>#DIV/0!</v>
      </c>
      <c r="R63" s="68" t="e">
        <f t="shared" si="45"/>
        <v>#DIV/0!</v>
      </c>
      <c r="S63" s="25"/>
      <c r="T63" s="25"/>
      <c r="U63" s="10"/>
      <c r="V63" s="10"/>
    </row>
    <row r="64" spans="1:23" ht="19.5" thickBot="1">
      <c r="A64" s="5"/>
      <c r="B64" s="5"/>
      <c r="C64" s="5"/>
      <c r="D64" s="5"/>
      <c r="E64" s="5"/>
      <c r="F64" s="5"/>
      <c r="G64" s="2">
        <f t="shared" si="42"/>
        <v>0</v>
      </c>
      <c r="H64" s="43" t="e">
        <f>ROUND(G64*1.1*単価スライド金額算定表!$J$17,0)</f>
        <v>#DIV/0!</v>
      </c>
      <c r="I64" s="5"/>
      <c r="J64" s="45"/>
      <c r="K64" s="5"/>
      <c r="L64" s="5"/>
      <c r="M64" s="13">
        <f t="shared" si="43"/>
        <v>0</v>
      </c>
      <c r="N64" s="7"/>
      <c r="O64" s="13" t="str">
        <f t="shared" si="44"/>
        <v>ー</v>
      </c>
      <c r="P64" s="2">
        <f>IF(N64&lt;&gt;0,ROUND(E64*N64/単価スライド金額算定表!$J$17,0),ROUND(E64*M64,0))</f>
        <v>0</v>
      </c>
      <c r="Q64" s="43" t="e">
        <f>ROUND(P64*1.1*単価スライド金額算定表!$J$17,0)</f>
        <v>#DIV/0!</v>
      </c>
      <c r="R64" s="68" t="e">
        <f t="shared" si="45"/>
        <v>#DIV/0!</v>
      </c>
      <c r="S64" s="25"/>
      <c r="T64" s="25"/>
      <c r="U64" s="10"/>
      <c r="V64" s="10"/>
    </row>
    <row r="65" spans="1:23" s="21" customFormat="1" thickBot="1">
      <c r="A65" s="15" t="s">
        <v>35</v>
      </c>
      <c r="B65" s="16"/>
      <c r="C65" s="16"/>
      <c r="D65" s="16"/>
      <c r="E65" s="16"/>
      <c r="F65" s="16"/>
      <c r="G65" s="16"/>
      <c r="H65" s="44" t="e">
        <f>SUM(H55:H64)</f>
        <v>#DIV/0!</v>
      </c>
      <c r="I65" s="16"/>
      <c r="J65" s="42"/>
      <c r="K65" s="14"/>
      <c r="L65" s="14"/>
      <c r="M65" s="17"/>
      <c r="N65" s="16"/>
      <c r="O65" s="17"/>
      <c r="P65" s="16"/>
      <c r="Q65" s="44" t="e">
        <f>SUM(Q55:Q64)</f>
        <v>#DIV/0!</v>
      </c>
      <c r="R65" s="42" t="e">
        <f>SUM(R55:R64)</f>
        <v>#DIV/0!</v>
      </c>
      <c r="S65" s="18" t="e">
        <f>ROUND(R65/単価スライド金額算定表!$J$15,3)</f>
        <v>#DIV/0!</v>
      </c>
      <c r="T65" s="19" t="e">
        <f>IF(S65&gt;=0.01,"対象","対象外")</f>
        <v>#DIV/0!</v>
      </c>
      <c r="U65" s="20"/>
      <c r="V65" s="20"/>
      <c r="W65" s="11"/>
    </row>
    <row r="66" spans="1:23">
      <c r="N66" s="29"/>
      <c r="O66" s="30"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c r="B67" s="5"/>
      <c r="C67" s="5"/>
      <c r="D67" s="5"/>
      <c r="E67" s="5"/>
      <c r="F67" s="5"/>
      <c r="G67" s="2">
        <f>E67*F67</f>
        <v>0</v>
      </c>
      <c r="H67" s="43" t="e">
        <f>ROUND(G67*1.1*単価スライド金額算定表!$J$17,0)</f>
        <v>#DIV/0!</v>
      </c>
      <c r="I67" s="5"/>
      <c r="J67" s="45"/>
      <c r="K67" s="5"/>
      <c r="L67" s="5"/>
      <c r="M67" s="13">
        <f>IF(J67&lt;&gt;0,J67,IF(K67+L67&lt;&gt;0,ROUND(AVERAGE(K67:L67),0),0))</f>
        <v>0</v>
      </c>
      <c r="N67" s="7"/>
      <c r="O67" s="13" t="str">
        <f>IF(N67=0,"ー",IF(N67&gt;1.3*M67,"要","不要"))</f>
        <v>ー</v>
      </c>
      <c r="P67" s="2">
        <f>IF(N67&lt;&gt;0,ROUND(E67*N67/単価スライド金額算定表!$J$17,0),ROUND(E67*M67,0))</f>
        <v>0</v>
      </c>
      <c r="Q67" s="43" t="e">
        <f>ROUND(P67*1.1*単価スライド金額算定表!$J$17,0)</f>
        <v>#DIV/0!</v>
      </c>
      <c r="R67" s="68" t="e">
        <f>Q67-H67</f>
        <v>#DIV/0!</v>
      </c>
      <c r="S67" s="25"/>
      <c r="T67" s="25"/>
      <c r="U67" s="10"/>
      <c r="V67" s="10"/>
    </row>
    <row r="68" spans="1:23">
      <c r="A68" s="5"/>
      <c r="B68" s="5"/>
      <c r="C68" s="5"/>
      <c r="D68" s="5"/>
      <c r="E68" s="5"/>
      <c r="F68" s="5"/>
      <c r="G68" s="2">
        <f t="shared" ref="G68:G70" si="46">E68*F68</f>
        <v>0</v>
      </c>
      <c r="H68" s="43" t="e">
        <f>ROUND(G68*1.1*単価スライド金額算定表!$J$17,0)</f>
        <v>#DIV/0!</v>
      </c>
      <c r="I68" s="5"/>
      <c r="J68" s="45"/>
      <c r="K68" s="5"/>
      <c r="L68" s="5"/>
      <c r="M68" s="13">
        <f t="shared" ref="M68:M70" si="47">IF(J68&lt;&gt;0,J68,IF(K68+L68&lt;&gt;0,ROUND(AVERAGE(K68:L68),0),0))</f>
        <v>0</v>
      </c>
      <c r="N68" s="7"/>
      <c r="O68" s="13" t="str">
        <f t="shared" ref="O68:O70" si="48">IF(N68=0,"ー",IF(N68&gt;1.3*M68,"要","不要"))</f>
        <v>ー</v>
      </c>
      <c r="P68" s="2">
        <f>IF(N68&lt;&gt;0,ROUND(E68*N68/単価スライド金額算定表!$J$17,0),ROUND(E68*M68,0))</f>
        <v>0</v>
      </c>
      <c r="Q68" s="43" t="e">
        <f>ROUND(P68*1.1*単価スライド金額算定表!$J$17,0)</f>
        <v>#DIV/0!</v>
      </c>
      <c r="R68" s="68" t="e">
        <f>Q68-H68</f>
        <v>#DIV/0!</v>
      </c>
      <c r="S68" s="25"/>
      <c r="T68" s="25"/>
      <c r="U68" s="10"/>
      <c r="V68" s="10"/>
    </row>
    <row r="69" spans="1:23">
      <c r="A69" s="5"/>
      <c r="B69" s="5"/>
      <c r="C69" s="5"/>
      <c r="D69" s="5"/>
      <c r="E69" s="5"/>
      <c r="F69" s="5"/>
      <c r="G69" s="2">
        <f t="shared" si="46"/>
        <v>0</v>
      </c>
      <c r="H69" s="43" t="e">
        <f>ROUND(G69*1.1*単価スライド金額算定表!$J$17,0)</f>
        <v>#DIV/0!</v>
      </c>
      <c r="I69" s="5"/>
      <c r="J69" s="45"/>
      <c r="K69" s="5"/>
      <c r="L69" s="5"/>
      <c r="M69" s="13">
        <f t="shared" si="47"/>
        <v>0</v>
      </c>
      <c r="N69" s="7"/>
      <c r="O69" s="13" t="str">
        <f t="shared" si="48"/>
        <v>ー</v>
      </c>
      <c r="P69" s="2">
        <f>IF(N69&lt;&gt;0,ROUND(E69*N69/単価スライド金額算定表!$J$17,0),ROUND(E69*M69,0))</f>
        <v>0</v>
      </c>
      <c r="Q69" s="43" t="e">
        <f>ROUND(P69*1.1*単価スライド金額算定表!$J$17,0)</f>
        <v>#DIV/0!</v>
      </c>
      <c r="R69" s="68" t="e">
        <f>Q69-H69</f>
        <v>#DIV/0!</v>
      </c>
      <c r="S69" s="25"/>
      <c r="T69" s="25"/>
      <c r="U69" s="10"/>
      <c r="V69" s="10"/>
    </row>
    <row r="70" spans="1:23">
      <c r="A70" s="5"/>
      <c r="B70" s="5"/>
      <c r="C70" s="5"/>
      <c r="D70" s="5"/>
      <c r="E70" s="5"/>
      <c r="F70" s="5"/>
      <c r="G70" s="2">
        <f t="shared" si="46"/>
        <v>0</v>
      </c>
      <c r="H70" s="43" t="e">
        <f>ROUND(G70*1.1*単価スライド金額算定表!$J$17,0)</f>
        <v>#DIV/0!</v>
      </c>
      <c r="I70" s="5"/>
      <c r="J70" s="45"/>
      <c r="K70" s="5"/>
      <c r="L70" s="5"/>
      <c r="M70" s="13">
        <f t="shared" si="47"/>
        <v>0</v>
      </c>
      <c r="N70" s="7"/>
      <c r="O70" s="13" t="str">
        <f t="shared" si="48"/>
        <v>ー</v>
      </c>
      <c r="P70" s="2">
        <f>IF(N70&lt;&gt;0,ROUND(E70*N70/単価スライド金額算定表!$J$17,0),ROUND(E70*M70,0))</f>
        <v>0</v>
      </c>
      <c r="Q70" s="43" t="e">
        <f>ROUND(P70*1.1*単価スライド金額算定表!$J$17,0)</f>
        <v>#DIV/0!</v>
      </c>
      <c r="R70" s="68" t="e">
        <f>Q70-H70</f>
        <v>#DIV/0!</v>
      </c>
      <c r="S70" s="25"/>
      <c r="T70" s="25"/>
      <c r="U70" s="10"/>
      <c r="V70" s="10"/>
    </row>
    <row r="71" spans="1:23">
      <c r="A71" s="5"/>
      <c r="B71" s="5"/>
      <c r="C71" s="5"/>
      <c r="D71" s="5"/>
      <c r="E71" s="5"/>
      <c r="F71" s="5"/>
      <c r="G71" s="2">
        <f t="shared" ref="G71:G76" si="49">E71*F71</f>
        <v>0</v>
      </c>
      <c r="H71" s="43" t="e">
        <f>ROUND(G71*1.1*単価スライド金額算定表!$J$17,0)</f>
        <v>#DIV/0!</v>
      </c>
      <c r="I71" s="5"/>
      <c r="J71" s="45"/>
      <c r="K71" s="5"/>
      <c r="L71" s="5"/>
      <c r="M71" s="13">
        <f t="shared" ref="M71:M76" si="50">IF(J71&lt;&gt;0,J71,IF(K71+L71&lt;&gt;0,ROUND(AVERAGE(K71:L71),0),0))</f>
        <v>0</v>
      </c>
      <c r="N71" s="7"/>
      <c r="O71" s="13" t="str">
        <f t="shared" ref="O71:O76" si="51">IF(N71=0,"ー",IF(N71&gt;1.3*M71,"要","不要"))</f>
        <v>ー</v>
      </c>
      <c r="P71" s="2">
        <f>IF(N71&lt;&gt;0,ROUND(E71*N71/単価スライド金額算定表!$J$17,0),ROUND(E71*M71,0))</f>
        <v>0</v>
      </c>
      <c r="Q71" s="43" t="e">
        <f>ROUND(P71*1.1*単価スライド金額算定表!$J$17,0)</f>
        <v>#DIV/0!</v>
      </c>
      <c r="R71" s="68" t="e">
        <f t="shared" ref="R71:R76" si="52">Q71-H71</f>
        <v>#DIV/0!</v>
      </c>
      <c r="S71" s="25"/>
      <c r="T71" s="25"/>
      <c r="U71" s="10"/>
      <c r="V71" s="10"/>
    </row>
    <row r="72" spans="1:23">
      <c r="A72" s="5"/>
      <c r="B72" s="5"/>
      <c r="C72" s="5"/>
      <c r="D72" s="5"/>
      <c r="E72" s="5"/>
      <c r="F72" s="5"/>
      <c r="G72" s="2">
        <f t="shared" si="49"/>
        <v>0</v>
      </c>
      <c r="H72" s="43" t="e">
        <f>ROUND(G72*1.1*単価スライド金額算定表!$J$17,0)</f>
        <v>#DIV/0!</v>
      </c>
      <c r="I72" s="5"/>
      <c r="J72" s="45"/>
      <c r="K72" s="5"/>
      <c r="L72" s="5"/>
      <c r="M72" s="13">
        <f t="shared" si="50"/>
        <v>0</v>
      </c>
      <c r="N72" s="7"/>
      <c r="O72" s="13" t="str">
        <f t="shared" si="51"/>
        <v>ー</v>
      </c>
      <c r="P72" s="2">
        <f>IF(N72&lt;&gt;0,ROUND(E72*N72/単価スライド金額算定表!$J$17,0),ROUND(E72*M72,0))</f>
        <v>0</v>
      </c>
      <c r="Q72" s="43" t="e">
        <f>ROUND(P72*1.1*単価スライド金額算定表!$J$17,0)</f>
        <v>#DIV/0!</v>
      </c>
      <c r="R72" s="68" t="e">
        <f t="shared" si="52"/>
        <v>#DIV/0!</v>
      </c>
      <c r="S72" s="25"/>
      <c r="T72" s="25"/>
      <c r="U72" s="10"/>
      <c r="V72" s="10"/>
    </row>
    <row r="73" spans="1:23">
      <c r="A73" s="5"/>
      <c r="B73" s="5"/>
      <c r="C73" s="5"/>
      <c r="D73" s="5"/>
      <c r="E73" s="5"/>
      <c r="F73" s="5"/>
      <c r="G73" s="2">
        <f t="shared" si="49"/>
        <v>0</v>
      </c>
      <c r="H73" s="43" t="e">
        <f>ROUND(G73*1.1*単価スライド金額算定表!$J$17,0)</f>
        <v>#DIV/0!</v>
      </c>
      <c r="I73" s="5"/>
      <c r="J73" s="45"/>
      <c r="K73" s="5"/>
      <c r="L73" s="5"/>
      <c r="M73" s="13">
        <f t="shared" si="50"/>
        <v>0</v>
      </c>
      <c r="N73" s="7"/>
      <c r="O73" s="13" t="str">
        <f t="shared" si="51"/>
        <v>ー</v>
      </c>
      <c r="P73" s="2">
        <f>IF(N73&lt;&gt;0,ROUND(E73*N73/単価スライド金額算定表!$J$17,0),ROUND(E73*M73,0))</f>
        <v>0</v>
      </c>
      <c r="Q73" s="43" t="e">
        <f>ROUND(P73*1.1*単価スライド金額算定表!$J$17,0)</f>
        <v>#DIV/0!</v>
      </c>
      <c r="R73" s="68" t="e">
        <f t="shared" si="52"/>
        <v>#DIV/0!</v>
      </c>
      <c r="S73" s="25"/>
      <c r="T73" s="25"/>
      <c r="U73" s="10"/>
      <c r="V73" s="10"/>
    </row>
    <row r="74" spans="1:23">
      <c r="A74" s="5"/>
      <c r="B74" s="5"/>
      <c r="C74" s="5"/>
      <c r="D74" s="5"/>
      <c r="E74" s="5"/>
      <c r="F74" s="5"/>
      <c r="G74" s="2">
        <f t="shared" si="49"/>
        <v>0</v>
      </c>
      <c r="H74" s="43" t="e">
        <f>ROUND(G74*1.1*単価スライド金額算定表!$J$17,0)</f>
        <v>#DIV/0!</v>
      </c>
      <c r="I74" s="5"/>
      <c r="J74" s="45"/>
      <c r="K74" s="5"/>
      <c r="L74" s="5"/>
      <c r="M74" s="13">
        <f t="shared" si="50"/>
        <v>0</v>
      </c>
      <c r="N74" s="7"/>
      <c r="O74" s="13" t="str">
        <f t="shared" si="51"/>
        <v>ー</v>
      </c>
      <c r="P74" s="2">
        <f>IF(N74&lt;&gt;0,ROUND(E74*N74/単価スライド金額算定表!$J$17,0),ROUND(E74*M74,0))</f>
        <v>0</v>
      </c>
      <c r="Q74" s="43" t="e">
        <f>ROUND(P74*1.1*単価スライド金額算定表!$J$17,0)</f>
        <v>#DIV/0!</v>
      </c>
      <c r="R74" s="68" t="e">
        <f t="shared" si="52"/>
        <v>#DIV/0!</v>
      </c>
      <c r="S74" s="25"/>
      <c r="T74" s="25"/>
      <c r="U74" s="10"/>
      <c r="V74" s="10"/>
    </row>
    <row r="75" spans="1:23">
      <c r="A75" s="5"/>
      <c r="B75" s="5"/>
      <c r="C75" s="5"/>
      <c r="D75" s="5"/>
      <c r="E75" s="5"/>
      <c r="F75" s="5"/>
      <c r="G75" s="2">
        <f t="shared" si="49"/>
        <v>0</v>
      </c>
      <c r="H75" s="43" t="e">
        <f>ROUND(G75*1.1*単価スライド金額算定表!$J$17,0)</f>
        <v>#DIV/0!</v>
      </c>
      <c r="I75" s="5"/>
      <c r="J75" s="45"/>
      <c r="K75" s="5"/>
      <c r="L75" s="5"/>
      <c r="M75" s="13">
        <f t="shared" si="50"/>
        <v>0</v>
      </c>
      <c r="N75" s="7"/>
      <c r="O75" s="13" t="str">
        <f t="shared" si="51"/>
        <v>ー</v>
      </c>
      <c r="P75" s="2">
        <f>IF(N75&lt;&gt;0,ROUND(E75*N75/単価スライド金額算定表!$J$17,0),ROUND(E75*M75,0))</f>
        <v>0</v>
      </c>
      <c r="Q75" s="43" t="e">
        <f>ROUND(P75*1.1*単価スライド金額算定表!$J$17,0)</f>
        <v>#DIV/0!</v>
      </c>
      <c r="R75" s="68" t="e">
        <f t="shared" si="52"/>
        <v>#DIV/0!</v>
      </c>
      <c r="S75" s="25"/>
      <c r="T75" s="25"/>
      <c r="U75" s="10"/>
      <c r="V75" s="10"/>
    </row>
    <row r="76" spans="1:23" ht="19.5" thickBot="1">
      <c r="A76" s="5"/>
      <c r="B76" s="5"/>
      <c r="C76" s="5"/>
      <c r="D76" s="5"/>
      <c r="E76" s="5"/>
      <c r="F76" s="5"/>
      <c r="G76" s="2">
        <f t="shared" si="49"/>
        <v>0</v>
      </c>
      <c r="H76" s="43" t="e">
        <f>ROUND(G76*1.1*単価スライド金額算定表!$J$17,0)</f>
        <v>#DIV/0!</v>
      </c>
      <c r="I76" s="5"/>
      <c r="J76" s="45"/>
      <c r="K76" s="5"/>
      <c r="L76" s="5"/>
      <c r="M76" s="13">
        <f t="shared" si="50"/>
        <v>0</v>
      </c>
      <c r="N76" s="7"/>
      <c r="O76" s="13" t="str">
        <f t="shared" si="51"/>
        <v>ー</v>
      </c>
      <c r="P76" s="2">
        <f>IF(N76&lt;&gt;0,ROUND(E76*N76/単価スライド金額算定表!$J$17,0),ROUND(E76*M76,0))</f>
        <v>0</v>
      </c>
      <c r="Q76" s="43" t="e">
        <f>ROUND(P76*1.1*単価スライド金額算定表!$J$17,0)</f>
        <v>#DIV/0!</v>
      </c>
      <c r="R76" s="68" t="e">
        <f t="shared" si="52"/>
        <v>#DIV/0!</v>
      </c>
      <c r="S76" s="25"/>
      <c r="T76" s="25"/>
      <c r="U76" s="10"/>
      <c r="V76" s="10"/>
    </row>
    <row r="77" spans="1:23" s="21" customFormat="1" thickBot="1">
      <c r="A77" s="15" t="s">
        <v>57</v>
      </c>
      <c r="B77" s="16"/>
      <c r="C77" s="16"/>
      <c r="D77" s="16"/>
      <c r="E77" s="16"/>
      <c r="F77" s="16"/>
      <c r="G77" s="16"/>
      <c r="H77" s="44" t="e">
        <f t="shared" ref="H77" si="53">SUM(H67:H76)</f>
        <v>#DIV/0!</v>
      </c>
      <c r="I77" s="16"/>
      <c r="J77" s="42"/>
      <c r="K77" s="14"/>
      <c r="L77" s="14"/>
      <c r="M77" s="17"/>
      <c r="N77" s="16"/>
      <c r="O77" s="17"/>
      <c r="P77" s="16"/>
      <c r="Q77" s="44" t="e">
        <f t="shared" ref="Q77" si="54">SUM(Q67:Q76)</f>
        <v>#DIV/0!</v>
      </c>
      <c r="R77" s="42" t="e">
        <f>SUM(R67:R76)</f>
        <v>#DIV/0!</v>
      </c>
      <c r="S77" s="18" t="e">
        <f>ROUND(R77/単価スライド金額算定表!$J$15,3)</f>
        <v>#DIV/0!</v>
      </c>
      <c r="T77" s="19" t="e">
        <f>IF(S77&gt;=0.01,"対象","対象外")</f>
        <v>#DIV/0!</v>
      </c>
      <c r="U77" s="20"/>
      <c r="V77" s="20"/>
      <c r="W77" s="11"/>
    </row>
    <row r="78" spans="1:23">
      <c r="N78" s="29"/>
      <c r="O78" s="30"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c r="B79" s="5"/>
      <c r="C79" s="5"/>
      <c r="D79" s="5"/>
      <c r="E79" s="5"/>
      <c r="F79" s="5"/>
      <c r="G79" s="2">
        <f>E79*F79</f>
        <v>0</v>
      </c>
      <c r="H79" s="43" t="e">
        <f>ROUND(G79*1.1*単価スライド金額算定表!$J$17,0)</f>
        <v>#DIV/0!</v>
      </c>
      <c r="I79" s="5"/>
      <c r="J79" s="45"/>
      <c r="K79" s="5"/>
      <c r="L79" s="5"/>
      <c r="M79" s="13">
        <f>IF(J79&lt;&gt;0,J79,IF(K79+L79&lt;&gt;0,ROUND(AVERAGE(K79:L79),0),0))</f>
        <v>0</v>
      </c>
      <c r="N79" s="7"/>
      <c r="O79" s="13" t="str">
        <f>IF(N79=0,"ー",IF(N79&gt;1.3*M79,"要","不要"))</f>
        <v>ー</v>
      </c>
      <c r="P79" s="2">
        <f>IF(N79&lt;&gt;0,ROUND(E79*N79/単価スライド金額算定表!$J$17,0),ROUND(E79*M79,0))</f>
        <v>0</v>
      </c>
      <c r="Q79" s="43" t="e">
        <f>ROUND(P79*1.1*単価スライド金額算定表!$J$17,0)</f>
        <v>#DIV/0!</v>
      </c>
      <c r="R79" s="68" t="e">
        <f>Q79-H79</f>
        <v>#DIV/0!</v>
      </c>
      <c r="S79" s="25"/>
      <c r="T79" s="25"/>
      <c r="U79" s="10"/>
      <c r="V79" s="10"/>
    </row>
    <row r="80" spans="1:23">
      <c r="A80" s="5"/>
      <c r="B80" s="5"/>
      <c r="C80" s="5"/>
      <c r="D80" s="5"/>
      <c r="E80" s="5"/>
      <c r="F80" s="5"/>
      <c r="G80" s="2">
        <f t="shared" ref="G80:G88" si="55">E80*F80</f>
        <v>0</v>
      </c>
      <c r="H80" s="43" t="e">
        <f>ROUND(G80*1.1*単価スライド金額算定表!$J$17,0)</f>
        <v>#DIV/0!</v>
      </c>
      <c r="I80" s="5"/>
      <c r="J80" s="45"/>
      <c r="K80" s="5"/>
      <c r="L80" s="5"/>
      <c r="M80" s="13">
        <f t="shared" ref="M80:M88" si="56">IF(J80&lt;&gt;0,J80,IF(K80+L80&lt;&gt;0,ROUND(AVERAGE(K80:L80),0),0))</f>
        <v>0</v>
      </c>
      <c r="N80" s="7"/>
      <c r="O80" s="13" t="str">
        <f t="shared" ref="O80:O88" si="57">IF(N80=0,"ー",IF(N80&gt;1.3*M80,"要","不要"))</f>
        <v>ー</v>
      </c>
      <c r="P80" s="2">
        <f>IF(N80&lt;&gt;0,ROUND(E80*N80/単価スライド金額算定表!$J$17,0),ROUND(E80*M80,0))</f>
        <v>0</v>
      </c>
      <c r="Q80" s="43" t="e">
        <f>ROUND(P80*1.1*単価スライド金額算定表!$J$17,0)</f>
        <v>#DIV/0!</v>
      </c>
      <c r="R80" s="68" t="e">
        <f>Q80-H80</f>
        <v>#DIV/0!</v>
      </c>
      <c r="S80" s="25"/>
      <c r="T80" s="25"/>
      <c r="U80" s="10"/>
      <c r="V80" s="10"/>
    </row>
    <row r="81" spans="1:23">
      <c r="A81" s="5"/>
      <c r="B81" s="5"/>
      <c r="C81" s="5"/>
      <c r="D81" s="5"/>
      <c r="E81" s="5"/>
      <c r="F81" s="5"/>
      <c r="G81" s="2">
        <f t="shared" si="55"/>
        <v>0</v>
      </c>
      <c r="H81" s="43" t="e">
        <f>ROUND(G81*1.1*単価スライド金額算定表!$J$17,0)</f>
        <v>#DIV/0!</v>
      </c>
      <c r="I81" s="5"/>
      <c r="J81" s="45"/>
      <c r="K81" s="5"/>
      <c r="L81" s="5"/>
      <c r="M81" s="13">
        <f t="shared" si="56"/>
        <v>0</v>
      </c>
      <c r="N81" s="7"/>
      <c r="O81" s="13" t="str">
        <f t="shared" si="57"/>
        <v>ー</v>
      </c>
      <c r="P81" s="2">
        <f>IF(N81&lt;&gt;0,ROUND(E81*N81/単価スライド金額算定表!$J$17,0),ROUND(E81*M81,0))</f>
        <v>0</v>
      </c>
      <c r="Q81" s="43" t="e">
        <f>ROUND(P81*1.1*単価スライド金額算定表!$J$17,0)</f>
        <v>#DIV/0!</v>
      </c>
      <c r="R81" s="68" t="e">
        <f>Q81-H81</f>
        <v>#DIV/0!</v>
      </c>
      <c r="S81" s="25"/>
      <c r="T81" s="25"/>
      <c r="U81" s="10"/>
      <c r="V81" s="10"/>
    </row>
    <row r="82" spans="1:23">
      <c r="A82" s="5"/>
      <c r="B82" s="5"/>
      <c r="C82" s="5"/>
      <c r="D82" s="5"/>
      <c r="E82" s="5"/>
      <c r="F82" s="5"/>
      <c r="G82" s="2">
        <f t="shared" si="55"/>
        <v>0</v>
      </c>
      <c r="H82" s="43" t="e">
        <f>ROUND(G82*1.1*単価スライド金額算定表!$J$17,0)</f>
        <v>#DIV/0!</v>
      </c>
      <c r="I82" s="5"/>
      <c r="J82" s="45"/>
      <c r="K82" s="5"/>
      <c r="L82" s="5"/>
      <c r="M82" s="13">
        <f t="shared" si="56"/>
        <v>0</v>
      </c>
      <c r="N82" s="7"/>
      <c r="O82" s="13" t="str">
        <f t="shared" si="57"/>
        <v>ー</v>
      </c>
      <c r="P82" s="2">
        <f>IF(N82&lt;&gt;0,ROUND(E82*N82/単価スライド金額算定表!$J$17,0),ROUND(E82*M82,0))</f>
        <v>0</v>
      </c>
      <c r="Q82" s="43" t="e">
        <f>ROUND(P82*1.1*単価スライド金額算定表!$J$17,0)</f>
        <v>#DIV/0!</v>
      </c>
      <c r="R82" s="68" t="e">
        <f>Q82-H82</f>
        <v>#DIV/0!</v>
      </c>
      <c r="S82" s="25"/>
      <c r="T82" s="25"/>
      <c r="U82" s="10"/>
      <c r="V82" s="10"/>
    </row>
    <row r="83" spans="1:23">
      <c r="A83" s="5"/>
      <c r="B83" s="5"/>
      <c r="C83" s="5"/>
      <c r="D83" s="5"/>
      <c r="E83" s="5"/>
      <c r="F83" s="5"/>
      <c r="G83" s="2">
        <f t="shared" ref="G83:G87" si="58">E83*F83</f>
        <v>0</v>
      </c>
      <c r="H83" s="43" t="e">
        <f>ROUND(G83*1.1*単価スライド金額算定表!$J$17,0)</f>
        <v>#DIV/0!</v>
      </c>
      <c r="I83" s="5"/>
      <c r="J83" s="45"/>
      <c r="K83" s="5"/>
      <c r="L83" s="5"/>
      <c r="M83" s="13">
        <f t="shared" ref="M83:M87" si="59">IF(J83&lt;&gt;0,J83,IF(K83+L83&lt;&gt;0,ROUND(AVERAGE(K83:L83),0),0))</f>
        <v>0</v>
      </c>
      <c r="N83" s="7"/>
      <c r="O83" s="13" t="str">
        <f t="shared" ref="O83:O87" si="60">IF(N83=0,"ー",IF(N83&gt;1.3*M83,"要","不要"))</f>
        <v>ー</v>
      </c>
      <c r="P83" s="2">
        <f>IF(N83&lt;&gt;0,ROUND(E83*N83/単価スライド金額算定表!$J$17,0),ROUND(E83*M83,0))</f>
        <v>0</v>
      </c>
      <c r="Q83" s="43" t="e">
        <f>ROUND(P83*1.1*単価スライド金額算定表!$J$17,0)</f>
        <v>#DIV/0!</v>
      </c>
      <c r="R83" s="68" t="e">
        <f t="shared" ref="R83:R87" si="61">Q83-H83</f>
        <v>#DIV/0!</v>
      </c>
      <c r="S83" s="25"/>
      <c r="T83" s="25"/>
      <c r="U83" s="10"/>
      <c r="V83" s="10"/>
    </row>
    <row r="84" spans="1:23">
      <c r="A84" s="5"/>
      <c r="B84" s="5"/>
      <c r="C84" s="5"/>
      <c r="D84" s="5"/>
      <c r="E84" s="5"/>
      <c r="F84" s="5"/>
      <c r="G84" s="2">
        <f t="shared" si="58"/>
        <v>0</v>
      </c>
      <c r="H84" s="43" t="e">
        <f>ROUND(G84*1.1*単価スライド金額算定表!$J$17,0)</f>
        <v>#DIV/0!</v>
      </c>
      <c r="I84" s="5"/>
      <c r="J84" s="45"/>
      <c r="K84" s="5"/>
      <c r="L84" s="5"/>
      <c r="M84" s="13">
        <f t="shared" si="59"/>
        <v>0</v>
      </c>
      <c r="N84" s="7"/>
      <c r="O84" s="13" t="str">
        <f t="shared" si="60"/>
        <v>ー</v>
      </c>
      <c r="P84" s="2">
        <f>IF(N84&lt;&gt;0,ROUND(E84*N84/単価スライド金額算定表!$J$17,0),ROUND(E84*M84,0))</f>
        <v>0</v>
      </c>
      <c r="Q84" s="43" t="e">
        <f>ROUND(P84*1.1*単価スライド金額算定表!$J$17,0)</f>
        <v>#DIV/0!</v>
      </c>
      <c r="R84" s="68" t="e">
        <f t="shared" si="61"/>
        <v>#DIV/0!</v>
      </c>
      <c r="S84" s="25"/>
      <c r="T84" s="25"/>
      <c r="U84" s="10"/>
      <c r="V84" s="10"/>
    </row>
    <row r="85" spans="1:23">
      <c r="A85" s="5"/>
      <c r="B85" s="5"/>
      <c r="C85" s="5"/>
      <c r="D85" s="5"/>
      <c r="E85" s="5"/>
      <c r="F85" s="5"/>
      <c r="G85" s="2">
        <f t="shared" si="58"/>
        <v>0</v>
      </c>
      <c r="H85" s="43" t="e">
        <f>ROUND(G85*1.1*単価スライド金額算定表!$J$17,0)</f>
        <v>#DIV/0!</v>
      </c>
      <c r="I85" s="5"/>
      <c r="J85" s="45"/>
      <c r="K85" s="5"/>
      <c r="L85" s="5"/>
      <c r="M85" s="13">
        <f t="shared" si="59"/>
        <v>0</v>
      </c>
      <c r="N85" s="7"/>
      <c r="O85" s="13" t="str">
        <f t="shared" si="60"/>
        <v>ー</v>
      </c>
      <c r="P85" s="2">
        <f>IF(N85&lt;&gt;0,ROUND(E85*N85/単価スライド金額算定表!$J$17,0),ROUND(E85*M85,0))</f>
        <v>0</v>
      </c>
      <c r="Q85" s="43" t="e">
        <f>ROUND(P85*1.1*単価スライド金額算定表!$J$17,0)</f>
        <v>#DIV/0!</v>
      </c>
      <c r="R85" s="68" t="e">
        <f t="shared" si="61"/>
        <v>#DIV/0!</v>
      </c>
      <c r="S85" s="25"/>
      <c r="T85" s="25"/>
      <c r="U85" s="10"/>
      <c r="V85" s="10"/>
    </row>
    <row r="86" spans="1:23">
      <c r="A86" s="5"/>
      <c r="B86" s="5"/>
      <c r="C86" s="5"/>
      <c r="D86" s="5"/>
      <c r="E86" s="5"/>
      <c r="F86" s="5"/>
      <c r="G86" s="2">
        <f t="shared" si="58"/>
        <v>0</v>
      </c>
      <c r="H86" s="43" t="e">
        <f>ROUND(G86*1.1*単価スライド金額算定表!$J$17,0)</f>
        <v>#DIV/0!</v>
      </c>
      <c r="I86" s="5"/>
      <c r="J86" s="45"/>
      <c r="K86" s="5"/>
      <c r="L86" s="5"/>
      <c r="M86" s="13">
        <f t="shared" si="59"/>
        <v>0</v>
      </c>
      <c r="N86" s="7"/>
      <c r="O86" s="13" t="str">
        <f t="shared" si="60"/>
        <v>ー</v>
      </c>
      <c r="P86" s="2">
        <f>IF(N86&lt;&gt;0,ROUND(E86*N86/単価スライド金額算定表!$J$17,0),ROUND(E86*M86,0))</f>
        <v>0</v>
      </c>
      <c r="Q86" s="43" t="e">
        <f>ROUND(P86*1.1*単価スライド金額算定表!$J$17,0)</f>
        <v>#DIV/0!</v>
      </c>
      <c r="R86" s="68" t="e">
        <f t="shared" si="61"/>
        <v>#DIV/0!</v>
      </c>
      <c r="S86" s="25"/>
      <c r="T86" s="25"/>
      <c r="U86" s="10"/>
      <c r="V86" s="10"/>
    </row>
    <row r="87" spans="1:23">
      <c r="A87" s="5"/>
      <c r="B87" s="5"/>
      <c r="C87" s="5"/>
      <c r="D87" s="5"/>
      <c r="E87" s="5"/>
      <c r="F87" s="5"/>
      <c r="G87" s="2">
        <f t="shared" si="58"/>
        <v>0</v>
      </c>
      <c r="H87" s="43" t="e">
        <f>ROUND(G87*1.1*単価スライド金額算定表!$J$17,0)</f>
        <v>#DIV/0!</v>
      </c>
      <c r="I87" s="5"/>
      <c r="J87" s="45"/>
      <c r="K87" s="5"/>
      <c r="L87" s="5"/>
      <c r="M87" s="13">
        <f t="shared" si="59"/>
        <v>0</v>
      </c>
      <c r="N87" s="7"/>
      <c r="O87" s="13" t="str">
        <f t="shared" si="60"/>
        <v>ー</v>
      </c>
      <c r="P87" s="2">
        <f>IF(N87&lt;&gt;0,ROUND(E87*N87/単価スライド金額算定表!$J$17,0),ROUND(E87*M87,0))</f>
        <v>0</v>
      </c>
      <c r="Q87" s="43" t="e">
        <f>ROUND(P87*1.1*単価スライド金額算定表!$J$17,0)</f>
        <v>#DIV/0!</v>
      </c>
      <c r="R87" s="68" t="e">
        <f t="shared" si="61"/>
        <v>#DIV/0!</v>
      </c>
      <c r="S87" s="25"/>
      <c r="T87" s="25"/>
      <c r="U87" s="10"/>
      <c r="V87" s="10"/>
    </row>
    <row r="88" spans="1:23" ht="19.5" thickBot="1">
      <c r="A88" s="5"/>
      <c r="B88" s="5"/>
      <c r="C88" s="5"/>
      <c r="D88" s="5"/>
      <c r="E88" s="5"/>
      <c r="F88" s="5"/>
      <c r="G88" s="2">
        <f t="shared" si="55"/>
        <v>0</v>
      </c>
      <c r="H88" s="43" t="e">
        <f>ROUND(G88*1.1*単価スライド金額算定表!$J$17,0)</f>
        <v>#DIV/0!</v>
      </c>
      <c r="I88" s="5"/>
      <c r="J88" s="45"/>
      <c r="K88" s="5"/>
      <c r="L88" s="5"/>
      <c r="M88" s="13">
        <f t="shared" si="56"/>
        <v>0</v>
      </c>
      <c r="N88" s="7"/>
      <c r="O88" s="13" t="str">
        <f t="shared" si="57"/>
        <v>ー</v>
      </c>
      <c r="P88" s="2">
        <f>IF(N88&lt;&gt;0,ROUND(E88*N88/単価スライド金額算定表!$J$17,0),ROUND(E88*M88,0))</f>
        <v>0</v>
      </c>
      <c r="Q88" s="43" t="e">
        <f>ROUND(P88*1.1*単価スライド金額算定表!$J$17,0)</f>
        <v>#DIV/0!</v>
      </c>
      <c r="R88" s="68" t="e">
        <f>Q88-H88</f>
        <v>#DIV/0!</v>
      </c>
      <c r="S88" s="26"/>
      <c r="T88" s="26"/>
      <c r="U88" s="10"/>
      <c r="V88" s="10"/>
    </row>
    <row r="89" spans="1:23" s="21" customFormat="1" thickBot="1">
      <c r="A89" s="15" t="s">
        <v>58</v>
      </c>
      <c r="B89" s="16"/>
      <c r="C89" s="16"/>
      <c r="D89" s="16"/>
      <c r="E89" s="16"/>
      <c r="F89" s="16"/>
      <c r="G89" s="16"/>
      <c r="H89" s="44" t="e">
        <f t="shared" ref="H89" si="62">SUM(H79:H88)</f>
        <v>#DIV/0!</v>
      </c>
      <c r="I89" s="16"/>
      <c r="J89" s="42"/>
      <c r="K89" s="14"/>
      <c r="L89" s="14"/>
      <c r="M89" s="17"/>
      <c r="N89" s="16"/>
      <c r="O89" s="17"/>
      <c r="P89" s="16"/>
      <c r="Q89" s="44" t="e">
        <f t="shared" ref="Q89" si="63">SUM(Q79:Q88)</f>
        <v>#DIV/0!</v>
      </c>
      <c r="R89" s="42" t="e">
        <f>SUM(R79:R88)</f>
        <v>#DIV/0!</v>
      </c>
      <c r="S89" s="18" t="e">
        <f>ROUND(R89/単価スライド金額算定表!$J$15,3)</f>
        <v>#DIV/0!</v>
      </c>
      <c r="T89" s="19" t="e">
        <f>IF(S89&gt;=0.01,"対象","対象外")</f>
        <v>#DIV/0!</v>
      </c>
      <c r="U89" s="20"/>
      <c r="V89" s="20"/>
      <c r="W89" s="11"/>
    </row>
    <row r="90" spans="1:23">
      <c r="N90" s="29"/>
      <c r="O90" s="30"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
      </c>
    </row>
    <row r="91" spans="1:23">
      <c r="A91" s="5"/>
      <c r="B91" s="5"/>
      <c r="C91" s="5"/>
      <c r="D91" s="5"/>
      <c r="E91" s="5"/>
      <c r="F91" s="5"/>
      <c r="G91" s="2">
        <f>E91*F91</f>
        <v>0</v>
      </c>
      <c r="H91" s="43" t="e">
        <f>ROUND(G91*1.1*単価スライド金額算定表!$J$17,0)</f>
        <v>#DIV/0!</v>
      </c>
      <c r="I91" s="5"/>
      <c r="J91" s="45"/>
      <c r="K91" s="5"/>
      <c r="L91" s="5"/>
      <c r="M91" s="13">
        <f>IF(J91&lt;&gt;0,J91,IF(K91+L91&lt;&gt;0,ROUND(AVERAGE(K91:L91),0),0))</f>
        <v>0</v>
      </c>
      <c r="N91" s="7"/>
      <c r="O91" s="13" t="str">
        <f>IF(N91=0,"ー",IF(N91&gt;1.3*M91,"要","不要"))</f>
        <v>ー</v>
      </c>
      <c r="P91" s="2">
        <f>IF(N91&lt;&gt;0,ROUND(E91*N91/単価スライド金額算定表!$J$17,0),ROUND(E91*M91,0))</f>
        <v>0</v>
      </c>
      <c r="Q91" s="43" t="e">
        <f>ROUND(P91*1.1*単価スライド金額算定表!$J$17,0)</f>
        <v>#DIV/0!</v>
      </c>
      <c r="R91" s="68" t="e">
        <f>Q91-H91</f>
        <v>#DIV/0!</v>
      </c>
      <c r="S91" s="25"/>
      <c r="T91" s="25"/>
      <c r="U91" s="10"/>
      <c r="V91" s="10"/>
    </row>
    <row r="92" spans="1:23">
      <c r="A92" s="5"/>
      <c r="B92" s="5"/>
      <c r="C92" s="5"/>
      <c r="D92" s="5"/>
      <c r="E92" s="5"/>
      <c r="F92" s="5"/>
      <c r="G92" s="2">
        <f t="shared" ref="G92:G100" si="64">E92*F92</f>
        <v>0</v>
      </c>
      <c r="H92" s="43" t="e">
        <f>ROUND(G92*1.1*単価スライド金額算定表!$J$17,0)</f>
        <v>#DIV/0!</v>
      </c>
      <c r="I92" s="5"/>
      <c r="J92" s="45"/>
      <c r="K92" s="5"/>
      <c r="L92" s="5"/>
      <c r="M92" s="13">
        <f t="shared" ref="M92:M100" si="65">IF(J92&lt;&gt;0,J92,IF(K92+L92&lt;&gt;0,ROUND(AVERAGE(K92:L92),0),0))</f>
        <v>0</v>
      </c>
      <c r="N92" s="7"/>
      <c r="O92" s="13" t="str">
        <f t="shared" ref="O92:O100" si="66">IF(N92=0,"ー",IF(N92&gt;1.3*M92,"要","不要"))</f>
        <v>ー</v>
      </c>
      <c r="P92" s="2">
        <f>IF(N92&lt;&gt;0,ROUND(E92*N92/単価スライド金額算定表!$J$17,0),ROUND(E92*M92,0))</f>
        <v>0</v>
      </c>
      <c r="Q92" s="43" t="e">
        <f>ROUND(P92*1.1*単価スライド金額算定表!$J$17,0)</f>
        <v>#DIV/0!</v>
      </c>
      <c r="R92" s="68" t="e">
        <f>Q92-H92</f>
        <v>#DIV/0!</v>
      </c>
      <c r="S92" s="25"/>
      <c r="T92" s="25"/>
      <c r="U92" s="10"/>
      <c r="V92" s="10"/>
    </row>
    <row r="93" spans="1:23">
      <c r="A93" s="5"/>
      <c r="B93" s="5"/>
      <c r="C93" s="5"/>
      <c r="D93" s="5"/>
      <c r="E93" s="5"/>
      <c r="F93" s="5"/>
      <c r="G93" s="2">
        <f t="shared" si="64"/>
        <v>0</v>
      </c>
      <c r="H93" s="43" t="e">
        <f>ROUND(G93*1.1*単価スライド金額算定表!$J$17,0)</f>
        <v>#DIV/0!</v>
      </c>
      <c r="I93" s="5"/>
      <c r="J93" s="45"/>
      <c r="K93" s="5"/>
      <c r="L93" s="5"/>
      <c r="M93" s="13">
        <f t="shared" si="65"/>
        <v>0</v>
      </c>
      <c r="N93" s="7"/>
      <c r="O93" s="13" t="str">
        <f t="shared" si="66"/>
        <v>ー</v>
      </c>
      <c r="P93" s="2">
        <f>IF(N93&lt;&gt;0,ROUND(E93*N93/単価スライド金額算定表!$J$17,0),ROUND(E93*M93,0))</f>
        <v>0</v>
      </c>
      <c r="Q93" s="43" t="e">
        <f>ROUND(P93*1.1*単価スライド金額算定表!$J$17,0)</f>
        <v>#DIV/0!</v>
      </c>
      <c r="R93" s="68" t="e">
        <f>Q93-H93</f>
        <v>#DIV/0!</v>
      </c>
      <c r="S93" s="25"/>
      <c r="T93" s="25"/>
      <c r="U93" s="10"/>
      <c r="V93" s="10"/>
    </row>
    <row r="94" spans="1:23">
      <c r="A94" s="5"/>
      <c r="B94" s="5"/>
      <c r="C94" s="5"/>
      <c r="D94" s="5"/>
      <c r="E94" s="5"/>
      <c r="F94" s="5"/>
      <c r="G94" s="2">
        <f t="shared" si="64"/>
        <v>0</v>
      </c>
      <c r="H94" s="43" t="e">
        <f>ROUND(G94*1.1*単価スライド金額算定表!$J$17,0)</f>
        <v>#DIV/0!</v>
      </c>
      <c r="I94" s="5"/>
      <c r="J94" s="45"/>
      <c r="K94" s="5"/>
      <c r="L94" s="5"/>
      <c r="M94" s="13">
        <f t="shared" si="65"/>
        <v>0</v>
      </c>
      <c r="N94" s="7"/>
      <c r="O94" s="13" t="str">
        <f t="shared" si="66"/>
        <v>ー</v>
      </c>
      <c r="P94" s="2">
        <f>IF(N94&lt;&gt;0,ROUND(E94*N94/単価スライド金額算定表!$J$17,0),ROUND(E94*M94,0))</f>
        <v>0</v>
      </c>
      <c r="Q94" s="43" t="e">
        <f>ROUND(P94*1.1*単価スライド金額算定表!$J$17,0)</f>
        <v>#DIV/0!</v>
      </c>
      <c r="R94" s="68" t="e">
        <f>Q94-H94</f>
        <v>#DIV/0!</v>
      </c>
      <c r="S94" s="25"/>
      <c r="T94" s="25"/>
      <c r="U94" s="10"/>
      <c r="V94" s="10"/>
    </row>
    <row r="95" spans="1:23">
      <c r="A95" s="5"/>
      <c r="B95" s="5"/>
      <c r="C95" s="5"/>
      <c r="D95" s="5"/>
      <c r="E95" s="5"/>
      <c r="F95" s="5"/>
      <c r="G95" s="2">
        <f t="shared" ref="G95:G99" si="67">E95*F95</f>
        <v>0</v>
      </c>
      <c r="H95" s="43" t="e">
        <f>ROUND(G95*1.1*単価スライド金額算定表!$J$17,0)</f>
        <v>#DIV/0!</v>
      </c>
      <c r="I95" s="5"/>
      <c r="J95" s="45"/>
      <c r="K95" s="5"/>
      <c r="L95" s="5"/>
      <c r="M95" s="13">
        <f t="shared" ref="M95:M99" si="68">IF(J95&lt;&gt;0,J95,IF(K95+L95&lt;&gt;0,ROUND(AVERAGE(K95:L95),0),0))</f>
        <v>0</v>
      </c>
      <c r="N95" s="7"/>
      <c r="O95" s="13" t="str">
        <f t="shared" ref="O95:O99" si="69">IF(N95=0,"ー",IF(N95&gt;1.3*M95,"要","不要"))</f>
        <v>ー</v>
      </c>
      <c r="P95" s="2">
        <f>IF(N95&lt;&gt;0,ROUND(E95*N95/単価スライド金額算定表!$J$17,0),ROUND(E95*M95,0))</f>
        <v>0</v>
      </c>
      <c r="Q95" s="43" t="e">
        <f>ROUND(P95*1.1*単価スライド金額算定表!$J$17,0)</f>
        <v>#DIV/0!</v>
      </c>
      <c r="R95" s="68" t="e">
        <f t="shared" ref="R95:R99" si="70">Q95-H95</f>
        <v>#DIV/0!</v>
      </c>
      <c r="S95" s="25"/>
      <c r="T95" s="25"/>
      <c r="U95" s="10"/>
      <c r="V95" s="10"/>
    </row>
    <row r="96" spans="1:23">
      <c r="A96" s="5"/>
      <c r="B96" s="5"/>
      <c r="C96" s="5"/>
      <c r="D96" s="5"/>
      <c r="E96" s="5"/>
      <c r="F96" s="5"/>
      <c r="G96" s="2">
        <f t="shared" si="67"/>
        <v>0</v>
      </c>
      <c r="H96" s="43" t="e">
        <f>ROUND(G96*1.1*単価スライド金額算定表!$J$17,0)</f>
        <v>#DIV/0!</v>
      </c>
      <c r="I96" s="5"/>
      <c r="J96" s="45"/>
      <c r="K96" s="5"/>
      <c r="L96" s="5"/>
      <c r="M96" s="13">
        <f t="shared" si="68"/>
        <v>0</v>
      </c>
      <c r="N96" s="7"/>
      <c r="O96" s="13" t="str">
        <f t="shared" si="69"/>
        <v>ー</v>
      </c>
      <c r="P96" s="2">
        <f>IF(N96&lt;&gt;0,ROUND(E96*N96/単価スライド金額算定表!$J$17,0),ROUND(E96*M96,0))</f>
        <v>0</v>
      </c>
      <c r="Q96" s="43" t="e">
        <f>ROUND(P96*1.1*単価スライド金額算定表!$J$17,0)</f>
        <v>#DIV/0!</v>
      </c>
      <c r="R96" s="68" t="e">
        <f t="shared" si="70"/>
        <v>#DIV/0!</v>
      </c>
      <c r="S96" s="25"/>
      <c r="T96" s="25"/>
      <c r="U96" s="10"/>
      <c r="V96" s="10"/>
    </row>
    <row r="97" spans="1:23">
      <c r="A97" s="5"/>
      <c r="B97" s="5"/>
      <c r="C97" s="5"/>
      <c r="D97" s="5"/>
      <c r="E97" s="5"/>
      <c r="F97" s="5"/>
      <c r="G97" s="2">
        <f t="shared" si="67"/>
        <v>0</v>
      </c>
      <c r="H97" s="43" t="e">
        <f>ROUND(G97*1.1*単価スライド金額算定表!$J$17,0)</f>
        <v>#DIV/0!</v>
      </c>
      <c r="I97" s="5"/>
      <c r="J97" s="45"/>
      <c r="K97" s="5"/>
      <c r="L97" s="5"/>
      <c r="M97" s="13">
        <f t="shared" si="68"/>
        <v>0</v>
      </c>
      <c r="N97" s="7"/>
      <c r="O97" s="13" t="str">
        <f t="shared" si="69"/>
        <v>ー</v>
      </c>
      <c r="P97" s="2">
        <f>IF(N97&lt;&gt;0,ROUND(E97*N97/単価スライド金額算定表!$J$17,0),ROUND(E97*M97,0))</f>
        <v>0</v>
      </c>
      <c r="Q97" s="43" t="e">
        <f>ROUND(P97*1.1*単価スライド金額算定表!$J$17,0)</f>
        <v>#DIV/0!</v>
      </c>
      <c r="R97" s="68" t="e">
        <f t="shared" si="70"/>
        <v>#DIV/0!</v>
      </c>
      <c r="S97" s="25"/>
      <c r="T97" s="25"/>
      <c r="U97" s="10"/>
      <c r="V97" s="10"/>
    </row>
    <row r="98" spans="1:23">
      <c r="A98" s="5"/>
      <c r="B98" s="5"/>
      <c r="C98" s="5"/>
      <c r="D98" s="5"/>
      <c r="E98" s="5"/>
      <c r="F98" s="5"/>
      <c r="G98" s="2">
        <f t="shared" si="67"/>
        <v>0</v>
      </c>
      <c r="H98" s="43" t="e">
        <f>ROUND(G98*1.1*単価スライド金額算定表!$J$17,0)</f>
        <v>#DIV/0!</v>
      </c>
      <c r="I98" s="5"/>
      <c r="J98" s="45"/>
      <c r="K98" s="5"/>
      <c r="L98" s="5"/>
      <c r="M98" s="13">
        <f t="shared" si="68"/>
        <v>0</v>
      </c>
      <c r="N98" s="7"/>
      <c r="O98" s="13" t="str">
        <f t="shared" si="69"/>
        <v>ー</v>
      </c>
      <c r="P98" s="2">
        <f>IF(N98&lt;&gt;0,ROUND(E98*N98/単価スライド金額算定表!$J$17,0),ROUND(E98*M98,0))</f>
        <v>0</v>
      </c>
      <c r="Q98" s="43" t="e">
        <f>ROUND(P98*1.1*単価スライド金額算定表!$J$17,0)</f>
        <v>#DIV/0!</v>
      </c>
      <c r="R98" s="68" t="e">
        <f t="shared" si="70"/>
        <v>#DIV/0!</v>
      </c>
      <c r="S98" s="25"/>
      <c r="T98" s="25"/>
      <c r="U98" s="10"/>
      <c r="V98" s="10"/>
    </row>
    <row r="99" spans="1:23">
      <c r="A99" s="5"/>
      <c r="B99" s="5"/>
      <c r="C99" s="5"/>
      <c r="D99" s="5"/>
      <c r="E99" s="5"/>
      <c r="F99" s="5"/>
      <c r="G99" s="2">
        <f t="shared" si="67"/>
        <v>0</v>
      </c>
      <c r="H99" s="43" t="e">
        <f>ROUND(G99*1.1*単価スライド金額算定表!$J$17,0)</f>
        <v>#DIV/0!</v>
      </c>
      <c r="I99" s="5"/>
      <c r="J99" s="45"/>
      <c r="K99" s="5"/>
      <c r="L99" s="5"/>
      <c r="M99" s="13">
        <f t="shared" si="68"/>
        <v>0</v>
      </c>
      <c r="N99" s="7"/>
      <c r="O99" s="13" t="str">
        <f t="shared" si="69"/>
        <v>ー</v>
      </c>
      <c r="P99" s="2">
        <f>IF(N99&lt;&gt;0,ROUND(E99*N99/単価スライド金額算定表!$J$17,0),ROUND(E99*M99,0))</f>
        <v>0</v>
      </c>
      <c r="Q99" s="43" t="e">
        <f>ROUND(P99*1.1*単価スライド金額算定表!$J$17,0)</f>
        <v>#DIV/0!</v>
      </c>
      <c r="R99" s="68" t="e">
        <f t="shared" si="70"/>
        <v>#DIV/0!</v>
      </c>
      <c r="S99" s="25"/>
      <c r="T99" s="25"/>
      <c r="U99" s="10"/>
      <c r="V99" s="10"/>
    </row>
    <row r="100" spans="1:23" ht="19.5" thickBot="1">
      <c r="A100" s="5"/>
      <c r="B100" s="5"/>
      <c r="C100" s="5"/>
      <c r="D100" s="5"/>
      <c r="E100" s="5"/>
      <c r="F100" s="5"/>
      <c r="G100" s="2">
        <f t="shared" si="64"/>
        <v>0</v>
      </c>
      <c r="H100" s="43" t="e">
        <f>ROUND(G100*1.1*単価スライド金額算定表!$J$17,0)</f>
        <v>#DIV/0!</v>
      </c>
      <c r="I100" s="5"/>
      <c r="J100" s="45"/>
      <c r="K100" s="5"/>
      <c r="L100" s="5"/>
      <c r="M100" s="13">
        <f t="shared" si="65"/>
        <v>0</v>
      </c>
      <c r="N100" s="7"/>
      <c r="O100" s="13" t="str">
        <f t="shared" si="66"/>
        <v>ー</v>
      </c>
      <c r="P100" s="2">
        <f>IF(N100&lt;&gt;0,ROUND(E100*N100/単価スライド金額算定表!$J$17,0),ROUND(E100*M100,0))</f>
        <v>0</v>
      </c>
      <c r="Q100" s="43" t="e">
        <f>ROUND(P100*1.1*単価スライド金額算定表!$J$17,0)</f>
        <v>#DIV/0!</v>
      </c>
      <c r="R100" s="68" t="e">
        <f>Q100-H100</f>
        <v>#DIV/0!</v>
      </c>
      <c r="S100" s="26"/>
      <c r="T100" s="26"/>
      <c r="U100" s="10"/>
      <c r="V100" s="10"/>
    </row>
    <row r="101" spans="1:23" s="21" customFormat="1" thickBot="1">
      <c r="A101" s="15" t="s">
        <v>59</v>
      </c>
      <c r="B101" s="16"/>
      <c r="C101" s="16"/>
      <c r="D101" s="16"/>
      <c r="E101" s="16"/>
      <c r="F101" s="16"/>
      <c r="G101" s="16"/>
      <c r="H101" s="44" t="e">
        <f t="shared" ref="H101" si="71">SUM(H91:H100)</f>
        <v>#DIV/0!</v>
      </c>
      <c r="I101" s="16"/>
      <c r="J101" s="42"/>
      <c r="K101" s="14"/>
      <c r="L101" s="14"/>
      <c r="M101" s="17"/>
      <c r="N101" s="16"/>
      <c r="O101" s="17"/>
      <c r="P101" s="16"/>
      <c r="Q101" s="44" t="e">
        <f t="shared" ref="Q101" si="72">SUM(Q91:Q100)</f>
        <v>#DIV/0!</v>
      </c>
      <c r="R101" s="42" t="e">
        <f>SUM(R91:R100)</f>
        <v>#DIV/0!</v>
      </c>
      <c r="S101" s="18" t="e">
        <f>ROUND(R101/単価スライド金額算定表!$J$15,3)</f>
        <v>#DIV/0!</v>
      </c>
      <c r="T101" s="19" t="e">
        <f>IF(S101&gt;=0.01,"対象","対象外")</f>
        <v>#DIV/0!</v>
      </c>
      <c r="U101" s="20"/>
      <c r="V101" s="20"/>
      <c r="W101" s="11"/>
    </row>
    <row r="102" spans="1:23">
      <c r="N102" s="29"/>
      <c r="O102" s="30"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3" t="e">
        <f>ROUND(G103*1.1*単価スライド金額算定表!$J$17,0)</f>
        <v>#DIV/0!</v>
      </c>
      <c r="I103" s="5"/>
      <c r="J103" s="45"/>
      <c r="K103" s="5"/>
      <c r="L103" s="5"/>
      <c r="M103" s="13">
        <f>IF(J103&lt;&gt;0,J103,IF(K103+L103&lt;&gt;0,ROUND(AVERAGE(K103:L103),0),0))</f>
        <v>0</v>
      </c>
      <c r="N103" s="7"/>
      <c r="O103" s="13" t="str">
        <f>IF(N103=0,"ー",IF(N103&gt;1.3*M103,"要","不要"))</f>
        <v>ー</v>
      </c>
      <c r="P103" s="2">
        <f>IF(N103&lt;&gt;0,ROUND(E103*N103/単価スライド金額算定表!$J$17,0),ROUND(E103*M103,0))</f>
        <v>0</v>
      </c>
      <c r="Q103" s="43" t="e">
        <f>ROUND(P103*1.1*単価スライド金額算定表!$J$17,0)</f>
        <v>#DIV/0!</v>
      </c>
      <c r="R103" s="68" t="e">
        <f>Q103-H103</f>
        <v>#DIV/0!</v>
      </c>
      <c r="S103" s="25"/>
      <c r="T103" s="25"/>
      <c r="U103" s="10"/>
      <c r="V103" s="10"/>
    </row>
    <row r="104" spans="1:23">
      <c r="A104" s="5"/>
      <c r="B104" s="5"/>
      <c r="C104" s="5"/>
      <c r="D104" s="5"/>
      <c r="E104" s="5"/>
      <c r="F104" s="5"/>
      <c r="G104" s="2">
        <f t="shared" ref="G104:G112" si="73">E104*F104</f>
        <v>0</v>
      </c>
      <c r="H104" s="43" t="e">
        <f>ROUND(G104*1.1*単価スライド金額算定表!$J$17,0)</f>
        <v>#DIV/0!</v>
      </c>
      <c r="I104" s="5"/>
      <c r="J104" s="45"/>
      <c r="K104" s="5"/>
      <c r="L104" s="5"/>
      <c r="M104" s="13">
        <f t="shared" ref="M104:M112" si="74">IF(J104&lt;&gt;0,J104,IF(K104+L104&lt;&gt;0,ROUND(AVERAGE(K104:L104),0),0))</f>
        <v>0</v>
      </c>
      <c r="N104" s="7"/>
      <c r="O104" s="13" t="str">
        <f t="shared" ref="O104:O112" si="75">IF(N104=0,"ー",IF(N104&gt;1.3*M104,"要","不要"))</f>
        <v>ー</v>
      </c>
      <c r="P104" s="2">
        <f>IF(N104&lt;&gt;0,ROUND(E104*N104/単価スライド金額算定表!$J$17,0),ROUND(E104*M104,0))</f>
        <v>0</v>
      </c>
      <c r="Q104" s="43" t="e">
        <f>ROUND(P104*1.1*単価スライド金額算定表!$J$17,0)</f>
        <v>#DIV/0!</v>
      </c>
      <c r="R104" s="68" t="e">
        <f>Q104-H104</f>
        <v>#DIV/0!</v>
      </c>
      <c r="S104" s="25"/>
      <c r="T104" s="25"/>
      <c r="U104" s="10"/>
      <c r="V104" s="10"/>
    </row>
    <row r="105" spans="1:23">
      <c r="A105" s="5"/>
      <c r="B105" s="5"/>
      <c r="C105" s="5"/>
      <c r="D105" s="5"/>
      <c r="E105" s="5"/>
      <c r="F105" s="5"/>
      <c r="G105" s="2">
        <f t="shared" si="73"/>
        <v>0</v>
      </c>
      <c r="H105" s="43" t="e">
        <f>ROUND(G105*1.1*単価スライド金額算定表!$J$17,0)</f>
        <v>#DIV/0!</v>
      </c>
      <c r="I105" s="5"/>
      <c r="J105" s="45"/>
      <c r="K105" s="5"/>
      <c r="L105" s="5"/>
      <c r="M105" s="13">
        <f t="shared" si="74"/>
        <v>0</v>
      </c>
      <c r="N105" s="7"/>
      <c r="O105" s="13" t="str">
        <f t="shared" si="75"/>
        <v>ー</v>
      </c>
      <c r="P105" s="2">
        <f>IF(N105&lt;&gt;0,ROUND(E105*N105/単価スライド金額算定表!$J$17,0),ROUND(E105*M105,0))</f>
        <v>0</v>
      </c>
      <c r="Q105" s="43" t="e">
        <f>ROUND(P105*1.1*単価スライド金額算定表!$J$17,0)</f>
        <v>#DIV/0!</v>
      </c>
      <c r="R105" s="68" t="e">
        <f>Q105-H105</f>
        <v>#DIV/0!</v>
      </c>
      <c r="S105" s="25"/>
      <c r="T105" s="25"/>
      <c r="U105" s="10"/>
      <c r="V105" s="10"/>
    </row>
    <row r="106" spans="1:23">
      <c r="A106" s="5"/>
      <c r="B106" s="5"/>
      <c r="C106" s="5"/>
      <c r="D106" s="5"/>
      <c r="E106" s="5"/>
      <c r="F106" s="5"/>
      <c r="G106" s="2">
        <f t="shared" si="73"/>
        <v>0</v>
      </c>
      <c r="H106" s="43" t="e">
        <f>ROUND(G106*1.1*単価スライド金額算定表!$J$17,0)</f>
        <v>#DIV/0!</v>
      </c>
      <c r="I106" s="5"/>
      <c r="J106" s="45"/>
      <c r="K106" s="5"/>
      <c r="L106" s="5"/>
      <c r="M106" s="13">
        <f t="shared" si="74"/>
        <v>0</v>
      </c>
      <c r="N106" s="7"/>
      <c r="O106" s="13" t="str">
        <f t="shared" si="75"/>
        <v>ー</v>
      </c>
      <c r="P106" s="2">
        <f>IF(N106&lt;&gt;0,ROUND(E106*N106/単価スライド金額算定表!$J$17,0),ROUND(E106*M106,0))</f>
        <v>0</v>
      </c>
      <c r="Q106" s="43" t="e">
        <f>ROUND(P106*1.1*単価スライド金額算定表!$J$17,0)</f>
        <v>#DIV/0!</v>
      </c>
      <c r="R106" s="68" t="e">
        <f>Q106-H106</f>
        <v>#DIV/0!</v>
      </c>
      <c r="S106" s="25"/>
      <c r="T106" s="25"/>
      <c r="U106" s="10"/>
      <c r="V106" s="10"/>
    </row>
    <row r="107" spans="1:23">
      <c r="A107" s="5"/>
      <c r="B107" s="5"/>
      <c r="C107" s="5"/>
      <c r="D107" s="5"/>
      <c r="E107" s="5"/>
      <c r="F107" s="5"/>
      <c r="G107" s="2">
        <f t="shared" ref="G107:G111" si="76">E107*F107</f>
        <v>0</v>
      </c>
      <c r="H107" s="43" t="e">
        <f>ROUND(G107*1.1*単価スライド金額算定表!$J$17,0)</f>
        <v>#DIV/0!</v>
      </c>
      <c r="I107" s="5"/>
      <c r="J107" s="45"/>
      <c r="K107" s="5"/>
      <c r="L107" s="5"/>
      <c r="M107" s="13">
        <f t="shared" ref="M107:M111" si="77">IF(J107&lt;&gt;0,J107,IF(K107+L107&lt;&gt;0,ROUND(AVERAGE(K107:L107),0),0))</f>
        <v>0</v>
      </c>
      <c r="N107" s="7"/>
      <c r="O107" s="13" t="str">
        <f t="shared" ref="O107:O111" si="78">IF(N107=0,"ー",IF(N107&gt;1.3*M107,"要","不要"))</f>
        <v>ー</v>
      </c>
      <c r="P107" s="2">
        <f>IF(N107&lt;&gt;0,ROUND(E107*N107/単価スライド金額算定表!$J$17,0),ROUND(E107*M107,0))</f>
        <v>0</v>
      </c>
      <c r="Q107" s="43" t="e">
        <f>ROUND(P107*1.1*単価スライド金額算定表!$J$17,0)</f>
        <v>#DIV/0!</v>
      </c>
      <c r="R107" s="68" t="e">
        <f t="shared" ref="R107:R111" si="79">Q107-H107</f>
        <v>#DIV/0!</v>
      </c>
      <c r="S107" s="25"/>
      <c r="T107" s="25"/>
      <c r="U107" s="10"/>
      <c r="V107" s="10"/>
    </row>
    <row r="108" spans="1:23">
      <c r="A108" s="5"/>
      <c r="B108" s="5"/>
      <c r="C108" s="5"/>
      <c r="D108" s="5"/>
      <c r="E108" s="5"/>
      <c r="F108" s="5"/>
      <c r="G108" s="2">
        <f t="shared" si="76"/>
        <v>0</v>
      </c>
      <c r="H108" s="43" t="e">
        <f>ROUND(G108*1.1*単価スライド金額算定表!$J$17,0)</f>
        <v>#DIV/0!</v>
      </c>
      <c r="I108" s="5"/>
      <c r="J108" s="45"/>
      <c r="K108" s="5"/>
      <c r="L108" s="5"/>
      <c r="M108" s="13">
        <f t="shared" si="77"/>
        <v>0</v>
      </c>
      <c r="N108" s="7"/>
      <c r="O108" s="13" t="str">
        <f t="shared" si="78"/>
        <v>ー</v>
      </c>
      <c r="P108" s="2">
        <f>IF(N108&lt;&gt;0,ROUND(E108*N108/単価スライド金額算定表!$J$17,0),ROUND(E108*M108,0))</f>
        <v>0</v>
      </c>
      <c r="Q108" s="43" t="e">
        <f>ROUND(P108*1.1*単価スライド金額算定表!$J$17,0)</f>
        <v>#DIV/0!</v>
      </c>
      <c r="R108" s="68" t="e">
        <f t="shared" si="79"/>
        <v>#DIV/0!</v>
      </c>
      <c r="S108" s="25"/>
      <c r="T108" s="25"/>
      <c r="U108" s="10"/>
      <c r="V108" s="10"/>
    </row>
    <row r="109" spans="1:23">
      <c r="A109" s="5"/>
      <c r="B109" s="5"/>
      <c r="C109" s="5"/>
      <c r="D109" s="5"/>
      <c r="E109" s="5"/>
      <c r="F109" s="5"/>
      <c r="G109" s="2">
        <f t="shared" si="76"/>
        <v>0</v>
      </c>
      <c r="H109" s="43" t="e">
        <f>ROUND(G109*1.1*単価スライド金額算定表!$J$17,0)</f>
        <v>#DIV/0!</v>
      </c>
      <c r="I109" s="5"/>
      <c r="J109" s="45"/>
      <c r="K109" s="5"/>
      <c r="L109" s="5"/>
      <c r="M109" s="13">
        <f t="shared" si="77"/>
        <v>0</v>
      </c>
      <c r="N109" s="7"/>
      <c r="O109" s="13" t="str">
        <f t="shared" si="78"/>
        <v>ー</v>
      </c>
      <c r="P109" s="2">
        <f>IF(N109&lt;&gt;0,ROUND(E109*N109/単価スライド金額算定表!$J$17,0),ROUND(E109*M109,0))</f>
        <v>0</v>
      </c>
      <c r="Q109" s="43" t="e">
        <f>ROUND(P109*1.1*単価スライド金額算定表!$J$17,0)</f>
        <v>#DIV/0!</v>
      </c>
      <c r="R109" s="68" t="e">
        <f t="shared" si="79"/>
        <v>#DIV/0!</v>
      </c>
      <c r="S109" s="25"/>
      <c r="T109" s="25"/>
      <c r="U109" s="10"/>
      <c r="V109" s="10"/>
    </row>
    <row r="110" spans="1:23">
      <c r="A110" s="5"/>
      <c r="B110" s="5"/>
      <c r="C110" s="5"/>
      <c r="D110" s="5"/>
      <c r="E110" s="5"/>
      <c r="F110" s="5"/>
      <c r="G110" s="2">
        <f t="shared" si="76"/>
        <v>0</v>
      </c>
      <c r="H110" s="43" t="e">
        <f>ROUND(G110*1.1*単価スライド金額算定表!$J$17,0)</f>
        <v>#DIV/0!</v>
      </c>
      <c r="I110" s="5"/>
      <c r="J110" s="45"/>
      <c r="K110" s="5"/>
      <c r="L110" s="5"/>
      <c r="M110" s="13">
        <f t="shared" si="77"/>
        <v>0</v>
      </c>
      <c r="N110" s="7"/>
      <c r="O110" s="13" t="str">
        <f t="shared" si="78"/>
        <v>ー</v>
      </c>
      <c r="P110" s="2">
        <f>IF(N110&lt;&gt;0,ROUND(E110*N110/単価スライド金額算定表!$J$17,0),ROUND(E110*M110,0))</f>
        <v>0</v>
      </c>
      <c r="Q110" s="43" t="e">
        <f>ROUND(P110*1.1*単価スライド金額算定表!$J$17,0)</f>
        <v>#DIV/0!</v>
      </c>
      <c r="R110" s="68" t="e">
        <f t="shared" si="79"/>
        <v>#DIV/0!</v>
      </c>
      <c r="S110" s="25"/>
      <c r="T110" s="25"/>
      <c r="U110" s="10"/>
      <c r="V110" s="10"/>
    </row>
    <row r="111" spans="1:23">
      <c r="A111" s="5"/>
      <c r="B111" s="5"/>
      <c r="C111" s="5"/>
      <c r="D111" s="5"/>
      <c r="E111" s="5"/>
      <c r="F111" s="5"/>
      <c r="G111" s="2">
        <f t="shared" si="76"/>
        <v>0</v>
      </c>
      <c r="H111" s="43" t="e">
        <f>ROUND(G111*1.1*単価スライド金額算定表!$J$17,0)</f>
        <v>#DIV/0!</v>
      </c>
      <c r="I111" s="5"/>
      <c r="J111" s="45"/>
      <c r="K111" s="5"/>
      <c r="L111" s="5"/>
      <c r="M111" s="13">
        <f t="shared" si="77"/>
        <v>0</v>
      </c>
      <c r="N111" s="7"/>
      <c r="O111" s="13" t="str">
        <f t="shared" si="78"/>
        <v>ー</v>
      </c>
      <c r="P111" s="2">
        <f>IF(N111&lt;&gt;0,ROUND(E111*N111/単価スライド金額算定表!$J$17,0),ROUND(E111*M111,0))</f>
        <v>0</v>
      </c>
      <c r="Q111" s="43" t="e">
        <f>ROUND(P111*1.1*単価スライド金額算定表!$J$17,0)</f>
        <v>#DIV/0!</v>
      </c>
      <c r="R111" s="68" t="e">
        <f t="shared" si="79"/>
        <v>#DIV/0!</v>
      </c>
      <c r="S111" s="25"/>
      <c r="T111" s="25"/>
      <c r="U111" s="10"/>
      <c r="V111" s="10"/>
    </row>
    <row r="112" spans="1:23" ht="19.5" thickBot="1">
      <c r="A112" s="5"/>
      <c r="B112" s="5"/>
      <c r="C112" s="5"/>
      <c r="D112" s="5"/>
      <c r="E112" s="5"/>
      <c r="F112" s="5"/>
      <c r="G112" s="2">
        <f t="shared" si="73"/>
        <v>0</v>
      </c>
      <c r="H112" s="43" t="e">
        <f>ROUND(G112*1.1*単価スライド金額算定表!$J$17,0)</f>
        <v>#DIV/0!</v>
      </c>
      <c r="I112" s="5"/>
      <c r="J112" s="45"/>
      <c r="K112" s="5"/>
      <c r="L112" s="5"/>
      <c r="M112" s="13">
        <f t="shared" si="74"/>
        <v>0</v>
      </c>
      <c r="N112" s="7"/>
      <c r="O112" s="13" t="str">
        <f t="shared" si="75"/>
        <v>ー</v>
      </c>
      <c r="P112" s="2">
        <f>IF(N112&lt;&gt;0,ROUND(E112*N112/単価スライド金額算定表!$J$17,0),ROUND(E112*M112,0))</f>
        <v>0</v>
      </c>
      <c r="Q112" s="43" t="e">
        <f>ROUND(P112*1.1*単価スライド金額算定表!$J$17,0)</f>
        <v>#DIV/0!</v>
      </c>
      <c r="R112" s="68" t="e">
        <f>Q112-H112</f>
        <v>#DIV/0!</v>
      </c>
      <c r="S112" s="26"/>
      <c r="T112" s="26"/>
      <c r="U112" s="10"/>
      <c r="V112" s="10"/>
    </row>
    <row r="113" spans="1:23" s="21" customFormat="1" thickBot="1">
      <c r="A113" s="15" t="s">
        <v>60</v>
      </c>
      <c r="B113" s="16"/>
      <c r="C113" s="16"/>
      <c r="D113" s="16"/>
      <c r="E113" s="16"/>
      <c r="F113" s="16"/>
      <c r="G113" s="16"/>
      <c r="H113" s="44" t="e">
        <f t="shared" ref="H113" si="80">SUM(H103:H112)</f>
        <v>#DIV/0!</v>
      </c>
      <c r="I113" s="16"/>
      <c r="J113" s="42"/>
      <c r="K113" s="14"/>
      <c r="L113" s="14"/>
      <c r="M113" s="17"/>
      <c r="N113" s="16"/>
      <c r="O113" s="17"/>
      <c r="P113" s="16"/>
      <c r="Q113" s="44" t="e">
        <f t="shared" ref="Q113" si="81">SUM(Q103:Q112)</f>
        <v>#DIV/0!</v>
      </c>
      <c r="R113" s="42" t="e">
        <f>SUM(R103:R112)</f>
        <v>#DIV/0!</v>
      </c>
      <c r="S113" s="18" t="e">
        <f>ROUND(R113/単価スライド金額算定表!$J$15,3)</f>
        <v>#DIV/0!</v>
      </c>
      <c r="T113" s="19" t="e">
        <f>IF(S113&gt;=0.01,"対象","対象外")</f>
        <v>#DIV/0!</v>
      </c>
      <c r="U113" s="20"/>
      <c r="V113" s="20"/>
      <c r="W113" s="11"/>
    </row>
    <row r="114" spans="1:23">
      <c r="N114" s="29"/>
      <c r="O114" s="30"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3" t="e">
        <f>ROUND(G115*1.1*単価スライド金額算定表!$J$17,0)</f>
        <v>#DIV/0!</v>
      </c>
      <c r="I115" s="5"/>
      <c r="J115" s="45"/>
      <c r="K115" s="5"/>
      <c r="L115" s="5"/>
      <c r="M115" s="13">
        <f>IF(J115&lt;&gt;0,J115,IF(K115+L115&lt;&gt;0,ROUND(AVERAGE(K115:L115),0),0))</f>
        <v>0</v>
      </c>
      <c r="N115" s="7"/>
      <c r="O115" s="13" t="str">
        <f>IF(N115=0,"ー",IF(N115&gt;1.3*M115,"要","不要"))</f>
        <v>ー</v>
      </c>
      <c r="P115" s="2">
        <f>IF(N115&lt;&gt;0,ROUND(E115*N115/単価スライド金額算定表!$J$17,0),ROUND(E115*M115,0))</f>
        <v>0</v>
      </c>
      <c r="Q115" s="43" t="e">
        <f>ROUND(P115*1.1*単価スライド金額算定表!$J$17,0)</f>
        <v>#DIV/0!</v>
      </c>
      <c r="R115" s="68" t="e">
        <f>Q115-H115</f>
        <v>#DIV/0!</v>
      </c>
      <c r="S115" s="25"/>
      <c r="T115" s="25"/>
      <c r="U115" s="10"/>
      <c r="V115" s="10"/>
    </row>
    <row r="116" spans="1:23">
      <c r="A116" s="5"/>
      <c r="B116" s="5"/>
      <c r="C116" s="5"/>
      <c r="D116" s="5"/>
      <c r="E116" s="5"/>
      <c r="F116" s="5"/>
      <c r="G116" s="2">
        <f t="shared" ref="G116:G124" si="82">E116*F116</f>
        <v>0</v>
      </c>
      <c r="H116" s="43" t="e">
        <f>ROUND(G116*1.1*単価スライド金額算定表!$J$17,0)</f>
        <v>#DIV/0!</v>
      </c>
      <c r="I116" s="5"/>
      <c r="J116" s="45"/>
      <c r="K116" s="5"/>
      <c r="L116" s="5"/>
      <c r="M116" s="13">
        <f t="shared" ref="M116:M124" si="83">IF(J116&lt;&gt;0,J116,IF(K116+L116&lt;&gt;0,ROUND(AVERAGE(K116:L116),0),0))</f>
        <v>0</v>
      </c>
      <c r="N116" s="7"/>
      <c r="O116" s="13" t="str">
        <f t="shared" ref="O116:O124" si="84">IF(N116=0,"ー",IF(N116&gt;1.3*M116,"要","不要"))</f>
        <v>ー</v>
      </c>
      <c r="P116" s="2">
        <f>IF(N116&lt;&gt;0,ROUND(E116*N116/単価スライド金額算定表!$J$17,0),ROUND(E116*M116,0))</f>
        <v>0</v>
      </c>
      <c r="Q116" s="43" t="e">
        <f>ROUND(P116*1.1*単価スライド金額算定表!$J$17,0)</f>
        <v>#DIV/0!</v>
      </c>
      <c r="R116" s="68" t="e">
        <f>Q116-H116</f>
        <v>#DIV/0!</v>
      </c>
      <c r="S116" s="25"/>
      <c r="T116" s="25"/>
      <c r="U116" s="10"/>
      <c r="V116" s="10"/>
    </row>
    <row r="117" spans="1:23">
      <c r="A117" s="5"/>
      <c r="B117" s="5"/>
      <c r="C117" s="5"/>
      <c r="D117" s="5"/>
      <c r="E117" s="5"/>
      <c r="F117" s="5"/>
      <c r="G117" s="2">
        <f t="shared" si="82"/>
        <v>0</v>
      </c>
      <c r="H117" s="43" t="e">
        <f>ROUND(G117*1.1*単価スライド金額算定表!$J$17,0)</f>
        <v>#DIV/0!</v>
      </c>
      <c r="I117" s="5"/>
      <c r="J117" s="45"/>
      <c r="K117" s="5"/>
      <c r="L117" s="5"/>
      <c r="M117" s="13">
        <f t="shared" si="83"/>
        <v>0</v>
      </c>
      <c r="N117" s="7"/>
      <c r="O117" s="13" t="str">
        <f t="shared" si="84"/>
        <v>ー</v>
      </c>
      <c r="P117" s="2">
        <f>IF(N117&lt;&gt;0,ROUND(E117*N117/単価スライド金額算定表!$J$17,0),ROUND(E117*M117,0))</f>
        <v>0</v>
      </c>
      <c r="Q117" s="43" t="e">
        <f>ROUND(P117*1.1*単価スライド金額算定表!$J$17,0)</f>
        <v>#DIV/0!</v>
      </c>
      <c r="R117" s="68" t="e">
        <f>Q117-H117</f>
        <v>#DIV/0!</v>
      </c>
      <c r="S117" s="25"/>
      <c r="T117" s="25"/>
      <c r="U117" s="10"/>
      <c r="V117" s="10"/>
    </row>
    <row r="118" spans="1:23">
      <c r="A118" s="5"/>
      <c r="B118" s="5"/>
      <c r="C118" s="5"/>
      <c r="D118" s="5"/>
      <c r="E118" s="5"/>
      <c r="F118" s="5"/>
      <c r="G118" s="2">
        <f t="shared" si="82"/>
        <v>0</v>
      </c>
      <c r="H118" s="43" t="e">
        <f>ROUND(G118*1.1*単価スライド金額算定表!$J$17,0)</f>
        <v>#DIV/0!</v>
      </c>
      <c r="I118" s="5"/>
      <c r="J118" s="45"/>
      <c r="K118" s="5"/>
      <c r="L118" s="5"/>
      <c r="M118" s="13">
        <f t="shared" si="83"/>
        <v>0</v>
      </c>
      <c r="N118" s="7"/>
      <c r="O118" s="13" t="str">
        <f t="shared" si="84"/>
        <v>ー</v>
      </c>
      <c r="P118" s="2">
        <f>IF(N118&lt;&gt;0,ROUND(E118*N118/単価スライド金額算定表!$J$17,0),ROUND(E118*M118,0))</f>
        <v>0</v>
      </c>
      <c r="Q118" s="43" t="e">
        <f>ROUND(P118*1.1*単価スライド金額算定表!$J$17,0)</f>
        <v>#DIV/0!</v>
      </c>
      <c r="R118" s="68" t="e">
        <f>Q118-H118</f>
        <v>#DIV/0!</v>
      </c>
      <c r="S118" s="25"/>
      <c r="T118" s="25"/>
      <c r="U118" s="10"/>
      <c r="V118" s="10"/>
    </row>
    <row r="119" spans="1:23">
      <c r="A119" s="5"/>
      <c r="B119" s="5"/>
      <c r="C119" s="5"/>
      <c r="D119" s="5"/>
      <c r="E119" s="5"/>
      <c r="F119" s="5"/>
      <c r="G119" s="2">
        <f t="shared" ref="G119:G123" si="85">E119*F119</f>
        <v>0</v>
      </c>
      <c r="H119" s="43" t="e">
        <f>ROUND(G119*1.1*単価スライド金額算定表!$J$17,0)</f>
        <v>#DIV/0!</v>
      </c>
      <c r="I119" s="5"/>
      <c r="J119" s="45"/>
      <c r="K119" s="5"/>
      <c r="L119" s="5"/>
      <c r="M119" s="13">
        <f t="shared" ref="M119:M123" si="86">IF(J119&lt;&gt;0,J119,IF(K119+L119&lt;&gt;0,ROUND(AVERAGE(K119:L119),0),0))</f>
        <v>0</v>
      </c>
      <c r="N119" s="7"/>
      <c r="O119" s="13" t="str">
        <f t="shared" ref="O119:O123" si="87">IF(N119=0,"ー",IF(N119&gt;1.3*M119,"要","不要"))</f>
        <v>ー</v>
      </c>
      <c r="P119" s="2">
        <f>IF(N119&lt;&gt;0,ROUND(E119*N119/単価スライド金額算定表!$J$17,0),ROUND(E119*M119,0))</f>
        <v>0</v>
      </c>
      <c r="Q119" s="43" t="e">
        <f>ROUND(P119*1.1*単価スライド金額算定表!$J$17,0)</f>
        <v>#DIV/0!</v>
      </c>
      <c r="R119" s="68" t="e">
        <f t="shared" ref="R119:R123" si="88">Q119-H119</f>
        <v>#DIV/0!</v>
      </c>
      <c r="S119" s="25"/>
      <c r="T119" s="25"/>
      <c r="U119" s="10"/>
      <c r="V119" s="10"/>
    </row>
    <row r="120" spans="1:23">
      <c r="A120" s="5"/>
      <c r="B120" s="5"/>
      <c r="C120" s="5"/>
      <c r="D120" s="5"/>
      <c r="E120" s="5"/>
      <c r="F120" s="5"/>
      <c r="G120" s="2">
        <f t="shared" si="85"/>
        <v>0</v>
      </c>
      <c r="H120" s="43" t="e">
        <f>ROUND(G120*1.1*単価スライド金額算定表!$J$17,0)</f>
        <v>#DIV/0!</v>
      </c>
      <c r="I120" s="5"/>
      <c r="J120" s="45"/>
      <c r="K120" s="5"/>
      <c r="L120" s="5"/>
      <c r="M120" s="13">
        <f t="shared" si="86"/>
        <v>0</v>
      </c>
      <c r="N120" s="7"/>
      <c r="O120" s="13" t="str">
        <f t="shared" si="87"/>
        <v>ー</v>
      </c>
      <c r="P120" s="2">
        <f>IF(N120&lt;&gt;0,ROUND(E120*N120/単価スライド金額算定表!$J$17,0),ROUND(E120*M120,0))</f>
        <v>0</v>
      </c>
      <c r="Q120" s="43" t="e">
        <f>ROUND(P120*1.1*単価スライド金額算定表!$J$17,0)</f>
        <v>#DIV/0!</v>
      </c>
      <c r="R120" s="68" t="e">
        <f t="shared" si="88"/>
        <v>#DIV/0!</v>
      </c>
      <c r="S120" s="25"/>
      <c r="T120" s="25"/>
      <c r="U120" s="10"/>
      <c r="V120" s="10"/>
    </row>
    <row r="121" spans="1:23">
      <c r="A121" s="5"/>
      <c r="B121" s="5"/>
      <c r="C121" s="5"/>
      <c r="D121" s="5"/>
      <c r="E121" s="5"/>
      <c r="F121" s="5"/>
      <c r="G121" s="2">
        <f t="shared" si="85"/>
        <v>0</v>
      </c>
      <c r="H121" s="43" t="e">
        <f>ROUND(G121*1.1*単価スライド金額算定表!$J$17,0)</f>
        <v>#DIV/0!</v>
      </c>
      <c r="I121" s="5"/>
      <c r="J121" s="45"/>
      <c r="K121" s="5"/>
      <c r="L121" s="5"/>
      <c r="M121" s="13">
        <f t="shared" si="86"/>
        <v>0</v>
      </c>
      <c r="N121" s="7"/>
      <c r="O121" s="13" t="str">
        <f t="shared" si="87"/>
        <v>ー</v>
      </c>
      <c r="P121" s="2">
        <f>IF(N121&lt;&gt;0,ROUND(E121*N121/単価スライド金額算定表!$J$17,0),ROUND(E121*M121,0))</f>
        <v>0</v>
      </c>
      <c r="Q121" s="43" t="e">
        <f>ROUND(P121*1.1*単価スライド金額算定表!$J$17,0)</f>
        <v>#DIV/0!</v>
      </c>
      <c r="R121" s="68" t="e">
        <f t="shared" si="88"/>
        <v>#DIV/0!</v>
      </c>
      <c r="S121" s="25"/>
      <c r="T121" s="25"/>
      <c r="U121" s="10"/>
      <c r="V121" s="10"/>
    </row>
    <row r="122" spans="1:23">
      <c r="A122" s="5"/>
      <c r="B122" s="5"/>
      <c r="C122" s="5"/>
      <c r="D122" s="5"/>
      <c r="E122" s="5"/>
      <c r="F122" s="5"/>
      <c r="G122" s="2">
        <f t="shared" si="85"/>
        <v>0</v>
      </c>
      <c r="H122" s="43" t="e">
        <f>ROUND(G122*1.1*単価スライド金額算定表!$J$17,0)</f>
        <v>#DIV/0!</v>
      </c>
      <c r="I122" s="5"/>
      <c r="J122" s="45"/>
      <c r="K122" s="5"/>
      <c r="L122" s="5"/>
      <c r="M122" s="13">
        <f t="shared" si="86"/>
        <v>0</v>
      </c>
      <c r="N122" s="7"/>
      <c r="O122" s="13" t="str">
        <f t="shared" si="87"/>
        <v>ー</v>
      </c>
      <c r="P122" s="2">
        <f>IF(N122&lt;&gt;0,ROUND(E122*N122/単価スライド金額算定表!$J$17,0),ROUND(E122*M122,0))</f>
        <v>0</v>
      </c>
      <c r="Q122" s="43" t="e">
        <f>ROUND(P122*1.1*単価スライド金額算定表!$J$17,0)</f>
        <v>#DIV/0!</v>
      </c>
      <c r="R122" s="68" t="e">
        <f t="shared" si="88"/>
        <v>#DIV/0!</v>
      </c>
      <c r="S122" s="25"/>
      <c r="T122" s="25"/>
      <c r="U122" s="10"/>
      <c r="V122" s="10"/>
    </row>
    <row r="123" spans="1:23">
      <c r="A123" s="5"/>
      <c r="B123" s="5"/>
      <c r="C123" s="5"/>
      <c r="D123" s="5"/>
      <c r="E123" s="5"/>
      <c r="F123" s="5"/>
      <c r="G123" s="2">
        <f t="shared" si="85"/>
        <v>0</v>
      </c>
      <c r="H123" s="43" t="e">
        <f>ROUND(G123*1.1*単価スライド金額算定表!$J$17,0)</f>
        <v>#DIV/0!</v>
      </c>
      <c r="I123" s="5"/>
      <c r="J123" s="45"/>
      <c r="K123" s="5"/>
      <c r="L123" s="5"/>
      <c r="M123" s="13">
        <f t="shared" si="86"/>
        <v>0</v>
      </c>
      <c r="N123" s="7"/>
      <c r="O123" s="13" t="str">
        <f t="shared" si="87"/>
        <v>ー</v>
      </c>
      <c r="P123" s="2">
        <f>IF(N123&lt;&gt;0,ROUND(E123*N123/単価スライド金額算定表!$J$17,0),ROUND(E123*M123,0))</f>
        <v>0</v>
      </c>
      <c r="Q123" s="43" t="e">
        <f>ROUND(P123*1.1*単価スライド金額算定表!$J$17,0)</f>
        <v>#DIV/0!</v>
      </c>
      <c r="R123" s="68" t="e">
        <f t="shared" si="88"/>
        <v>#DIV/0!</v>
      </c>
      <c r="S123" s="25"/>
      <c r="T123" s="25"/>
      <c r="U123" s="10"/>
      <c r="V123" s="10"/>
    </row>
    <row r="124" spans="1:23" ht="19.5" thickBot="1">
      <c r="A124" s="5"/>
      <c r="B124" s="5"/>
      <c r="C124" s="5"/>
      <c r="D124" s="5"/>
      <c r="E124" s="5"/>
      <c r="F124" s="5"/>
      <c r="G124" s="2">
        <f t="shared" si="82"/>
        <v>0</v>
      </c>
      <c r="H124" s="43" t="e">
        <f>ROUND(G124*1.1*単価スライド金額算定表!$J$17,0)</f>
        <v>#DIV/0!</v>
      </c>
      <c r="I124" s="5"/>
      <c r="J124" s="45"/>
      <c r="K124" s="5"/>
      <c r="L124" s="5"/>
      <c r="M124" s="13">
        <f t="shared" si="83"/>
        <v>0</v>
      </c>
      <c r="N124" s="7"/>
      <c r="O124" s="13" t="str">
        <f t="shared" si="84"/>
        <v>ー</v>
      </c>
      <c r="P124" s="2">
        <f>IF(N124&lt;&gt;0,ROUND(E124*N124/単価スライド金額算定表!$J$17,0),ROUND(E124*M124,0))</f>
        <v>0</v>
      </c>
      <c r="Q124" s="43" t="e">
        <f>ROUND(P124*1.1*単価スライド金額算定表!$J$17,0)</f>
        <v>#DIV/0!</v>
      </c>
      <c r="R124" s="68" t="e">
        <f>Q124-H124</f>
        <v>#DIV/0!</v>
      </c>
      <c r="S124" s="26"/>
      <c r="T124" s="26"/>
      <c r="U124" s="10"/>
      <c r="V124" s="10"/>
    </row>
    <row r="125" spans="1:23" s="21" customFormat="1" thickBot="1">
      <c r="A125" s="15" t="s">
        <v>61</v>
      </c>
      <c r="B125" s="16"/>
      <c r="C125" s="16"/>
      <c r="D125" s="16"/>
      <c r="E125" s="16"/>
      <c r="F125" s="16"/>
      <c r="G125" s="16"/>
      <c r="H125" s="44" t="e">
        <f t="shared" ref="H125" si="89">SUM(H115:H124)</f>
        <v>#DIV/0!</v>
      </c>
      <c r="I125" s="16"/>
      <c r="J125" s="42"/>
      <c r="K125" s="14"/>
      <c r="L125" s="14"/>
      <c r="M125" s="17"/>
      <c r="N125" s="16"/>
      <c r="O125" s="17"/>
      <c r="P125" s="16"/>
      <c r="Q125" s="44" t="e">
        <f t="shared" ref="Q125" si="90">SUM(Q115:Q124)</f>
        <v>#DIV/0!</v>
      </c>
      <c r="R125" s="42" t="e">
        <f>SUM(R115:R124)</f>
        <v>#DIV/0!</v>
      </c>
      <c r="S125" s="18" t="e">
        <f>ROUND(R125/単価スライド金額算定表!$J$15,3)</f>
        <v>#DIV/0!</v>
      </c>
      <c r="T125" s="19" t="e">
        <f>IF(S125&gt;=0.01,"対象","対象外")</f>
        <v>#DIV/0!</v>
      </c>
      <c r="U125" s="20"/>
      <c r="V125" s="20"/>
      <c r="W125" s="11"/>
    </row>
    <row r="126" spans="1:23">
      <c r="N126" s="29"/>
      <c r="O126" s="30"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3" t="e">
        <f>ROUND(G127*1.1*単価スライド金額算定表!$J$17,0)</f>
        <v>#DIV/0!</v>
      </c>
      <c r="I127" s="5"/>
      <c r="J127" s="45"/>
      <c r="K127" s="5"/>
      <c r="L127" s="5"/>
      <c r="M127" s="13">
        <f>IF(J127&lt;&gt;0,J127,IF(K127+L127&lt;&gt;0,ROUND(AVERAGE(K127:L127),0),0))</f>
        <v>0</v>
      </c>
      <c r="N127" s="7"/>
      <c r="O127" s="13" t="str">
        <f>IF(N127=0,"ー",IF(N127&gt;1.3*M127,"要","不要"))</f>
        <v>ー</v>
      </c>
      <c r="P127" s="2">
        <f>IF(N127&lt;&gt;0,ROUND(E127*N127/単価スライド金額算定表!$J$17,0),ROUND(E127*M127,0))</f>
        <v>0</v>
      </c>
      <c r="Q127" s="43" t="e">
        <f>ROUND(P127*1.1*単価スライド金額算定表!$J$17,0)</f>
        <v>#DIV/0!</v>
      </c>
      <c r="R127" s="68" t="e">
        <f>Q127-H127</f>
        <v>#DIV/0!</v>
      </c>
      <c r="S127" s="25"/>
      <c r="T127" s="25"/>
      <c r="U127" s="10"/>
      <c r="V127" s="10"/>
    </row>
    <row r="128" spans="1:23">
      <c r="A128" s="5"/>
      <c r="B128" s="5"/>
      <c r="C128" s="5"/>
      <c r="D128" s="5"/>
      <c r="E128" s="5"/>
      <c r="F128" s="5"/>
      <c r="G128" s="2">
        <f t="shared" ref="G128:G136" si="91">E128*F128</f>
        <v>0</v>
      </c>
      <c r="H128" s="43" t="e">
        <f>ROUND(G128*1.1*単価スライド金額算定表!$J$17,0)</f>
        <v>#DIV/0!</v>
      </c>
      <c r="I128" s="5"/>
      <c r="J128" s="45"/>
      <c r="K128" s="5"/>
      <c r="L128" s="5"/>
      <c r="M128" s="13">
        <f t="shared" ref="M128:M136" si="92">IF(J128&lt;&gt;0,J128,IF(K128+L128&lt;&gt;0,ROUND(AVERAGE(K128:L128),0),0))</f>
        <v>0</v>
      </c>
      <c r="N128" s="7"/>
      <c r="O128" s="13" t="str">
        <f t="shared" ref="O128:O136" si="93">IF(N128=0,"ー",IF(N128&gt;1.3*M128,"要","不要"))</f>
        <v>ー</v>
      </c>
      <c r="P128" s="2">
        <f>IF(N128&lt;&gt;0,ROUND(E128*N128/単価スライド金額算定表!$J$17,0),ROUND(E128*M128,0))</f>
        <v>0</v>
      </c>
      <c r="Q128" s="43" t="e">
        <f>ROUND(P128*1.1*単価スライド金額算定表!$J$17,0)</f>
        <v>#DIV/0!</v>
      </c>
      <c r="R128" s="68" t="e">
        <f>Q128-H128</f>
        <v>#DIV/0!</v>
      </c>
      <c r="S128" s="25"/>
      <c r="T128" s="25"/>
      <c r="U128" s="10"/>
      <c r="V128" s="10"/>
    </row>
    <row r="129" spans="1:23">
      <c r="A129" s="5"/>
      <c r="B129" s="5"/>
      <c r="C129" s="5"/>
      <c r="D129" s="5"/>
      <c r="E129" s="5"/>
      <c r="F129" s="5"/>
      <c r="G129" s="2">
        <f t="shared" si="91"/>
        <v>0</v>
      </c>
      <c r="H129" s="43" t="e">
        <f>ROUND(G129*1.1*単価スライド金額算定表!$J$17,0)</f>
        <v>#DIV/0!</v>
      </c>
      <c r="I129" s="5"/>
      <c r="J129" s="45"/>
      <c r="K129" s="5"/>
      <c r="L129" s="5"/>
      <c r="M129" s="13">
        <f t="shared" si="92"/>
        <v>0</v>
      </c>
      <c r="N129" s="7"/>
      <c r="O129" s="13" t="str">
        <f t="shared" si="93"/>
        <v>ー</v>
      </c>
      <c r="P129" s="2">
        <f>IF(N129&lt;&gt;0,ROUND(E129*N129/単価スライド金額算定表!$J$17,0),ROUND(E129*M129,0))</f>
        <v>0</v>
      </c>
      <c r="Q129" s="43" t="e">
        <f>ROUND(P129*1.1*単価スライド金額算定表!$J$17,0)</f>
        <v>#DIV/0!</v>
      </c>
      <c r="R129" s="68" t="e">
        <f>Q129-H129</f>
        <v>#DIV/0!</v>
      </c>
      <c r="S129" s="25"/>
      <c r="T129" s="25"/>
      <c r="U129" s="10"/>
      <c r="V129" s="10"/>
    </row>
    <row r="130" spans="1:23">
      <c r="A130" s="5"/>
      <c r="B130" s="5"/>
      <c r="C130" s="5"/>
      <c r="D130" s="5"/>
      <c r="E130" s="5"/>
      <c r="F130" s="5"/>
      <c r="G130" s="2">
        <f t="shared" si="91"/>
        <v>0</v>
      </c>
      <c r="H130" s="43" t="e">
        <f>ROUND(G130*1.1*単価スライド金額算定表!$J$17,0)</f>
        <v>#DIV/0!</v>
      </c>
      <c r="I130" s="5"/>
      <c r="J130" s="45"/>
      <c r="K130" s="5"/>
      <c r="L130" s="5"/>
      <c r="M130" s="13">
        <f t="shared" si="92"/>
        <v>0</v>
      </c>
      <c r="N130" s="7"/>
      <c r="O130" s="13" t="str">
        <f t="shared" si="93"/>
        <v>ー</v>
      </c>
      <c r="P130" s="2">
        <f>IF(N130&lt;&gt;0,ROUND(E130*N130/単価スライド金額算定表!$J$17,0),ROUND(E130*M130,0))</f>
        <v>0</v>
      </c>
      <c r="Q130" s="43" t="e">
        <f>ROUND(P130*1.1*単価スライド金額算定表!$J$17,0)</f>
        <v>#DIV/0!</v>
      </c>
      <c r="R130" s="68" t="e">
        <f>Q130-H130</f>
        <v>#DIV/0!</v>
      </c>
      <c r="S130" s="25"/>
      <c r="T130" s="25"/>
      <c r="U130" s="10"/>
      <c r="V130" s="10"/>
    </row>
    <row r="131" spans="1:23">
      <c r="A131" s="5"/>
      <c r="B131" s="5"/>
      <c r="C131" s="5"/>
      <c r="D131" s="5"/>
      <c r="E131" s="5"/>
      <c r="F131" s="5"/>
      <c r="G131" s="2">
        <f t="shared" ref="G131:G135" si="94">E131*F131</f>
        <v>0</v>
      </c>
      <c r="H131" s="43" t="e">
        <f>ROUND(G131*1.1*単価スライド金額算定表!$J$17,0)</f>
        <v>#DIV/0!</v>
      </c>
      <c r="I131" s="5"/>
      <c r="J131" s="45"/>
      <c r="K131" s="5"/>
      <c r="L131" s="5"/>
      <c r="M131" s="13">
        <f t="shared" ref="M131:M135" si="95">IF(J131&lt;&gt;0,J131,IF(K131+L131&lt;&gt;0,ROUND(AVERAGE(K131:L131),0),0))</f>
        <v>0</v>
      </c>
      <c r="N131" s="7"/>
      <c r="O131" s="13" t="str">
        <f t="shared" ref="O131:O135" si="96">IF(N131=0,"ー",IF(N131&gt;1.3*M131,"要","不要"))</f>
        <v>ー</v>
      </c>
      <c r="P131" s="2">
        <f>IF(N131&lt;&gt;0,ROUND(E131*N131/単価スライド金額算定表!$J$17,0),ROUND(E131*M131,0))</f>
        <v>0</v>
      </c>
      <c r="Q131" s="43" t="e">
        <f>ROUND(P131*1.1*単価スライド金額算定表!$J$17,0)</f>
        <v>#DIV/0!</v>
      </c>
      <c r="R131" s="68" t="e">
        <f t="shared" ref="R131:R135" si="97">Q131-H131</f>
        <v>#DIV/0!</v>
      </c>
      <c r="S131" s="25"/>
      <c r="T131" s="25"/>
      <c r="U131" s="10"/>
      <c r="V131" s="10"/>
    </row>
    <row r="132" spans="1:23">
      <c r="A132" s="5"/>
      <c r="B132" s="5"/>
      <c r="C132" s="5"/>
      <c r="D132" s="5"/>
      <c r="E132" s="5"/>
      <c r="F132" s="5"/>
      <c r="G132" s="2">
        <f t="shared" si="94"/>
        <v>0</v>
      </c>
      <c r="H132" s="43" t="e">
        <f>ROUND(G132*1.1*単価スライド金額算定表!$J$17,0)</f>
        <v>#DIV/0!</v>
      </c>
      <c r="I132" s="5"/>
      <c r="J132" s="45"/>
      <c r="K132" s="5"/>
      <c r="L132" s="5"/>
      <c r="M132" s="13">
        <f t="shared" si="95"/>
        <v>0</v>
      </c>
      <c r="N132" s="7"/>
      <c r="O132" s="13" t="str">
        <f t="shared" si="96"/>
        <v>ー</v>
      </c>
      <c r="P132" s="2">
        <f>IF(N132&lt;&gt;0,ROUND(E132*N132/単価スライド金額算定表!$J$17,0),ROUND(E132*M132,0))</f>
        <v>0</v>
      </c>
      <c r="Q132" s="43" t="e">
        <f>ROUND(P132*1.1*単価スライド金額算定表!$J$17,0)</f>
        <v>#DIV/0!</v>
      </c>
      <c r="R132" s="68" t="e">
        <f t="shared" si="97"/>
        <v>#DIV/0!</v>
      </c>
      <c r="S132" s="25"/>
      <c r="T132" s="25"/>
      <c r="U132" s="10"/>
      <c r="V132" s="10"/>
    </row>
    <row r="133" spans="1:23">
      <c r="A133" s="5"/>
      <c r="B133" s="5"/>
      <c r="C133" s="5"/>
      <c r="D133" s="5"/>
      <c r="E133" s="5"/>
      <c r="F133" s="5"/>
      <c r="G133" s="2">
        <f t="shared" si="94"/>
        <v>0</v>
      </c>
      <c r="H133" s="43" t="e">
        <f>ROUND(G133*1.1*単価スライド金額算定表!$J$17,0)</f>
        <v>#DIV/0!</v>
      </c>
      <c r="I133" s="5"/>
      <c r="J133" s="45"/>
      <c r="K133" s="5"/>
      <c r="L133" s="5"/>
      <c r="M133" s="13">
        <f t="shared" si="95"/>
        <v>0</v>
      </c>
      <c r="N133" s="7"/>
      <c r="O133" s="13" t="str">
        <f t="shared" si="96"/>
        <v>ー</v>
      </c>
      <c r="P133" s="2">
        <f>IF(N133&lt;&gt;0,ROUND(E133*N133/単価スライド金額算定表!$J$17,0),ROUND(E133*M133,0))</f>
        <v>0</v>
      </c>
      <c r="Q133" s="43" t="e">
        <f>ROUND(P133*1.1*単価スライド金額算定表!$J$17,0)</f>
        <v>#DIV/0!</v>
      </c>
      <c r="R133" s="68" t="e">
        <f t="shared" si="97"/>
        <v>#DIV/0!</v>
      </c>
      <c r="S133" s="25"/>
      <c r="T133" s="25"/>
      <c r="U133" s="10"/>
      <c r="V133" s="10"/>
    </row>
    <row r="134" spans="1:23">
      <c r="A134" s="5"/>
      <c r="B134" s="5"/>
      <c r="C134" s="5"/>
      <c r="D134" s="5"/>
      <c r="E134" s="5"/>
      <c r="F134" s="5"/>
      <c r="G134" s="2">
        <f t="shared" si="94"/>
        <v>0</v>
      </c>
      <c r="H134" s="43" t="e">
        <f>ROUND(G134*1.1*単価スライド金額算定表!$J$17,0)</f>
        <v>#DIV/0!</v>
      </c>
      <c r="I134" s="5"/>
      <c r="J134" s="45"/>
      <c r="K134" s="5"/>
      <c r="L134" s="5"/>
      <c r="M134" s="13">
        <f t="shared" si="95"/>
        <v>0</v>
      </c>
      <c r="N134" s="7"/>
      <c r="O134" s="13" t="str">
        <f t="shared" si="96"/>
        <v>ー</v>
      </c>
      <c r="P134" s="2">
        <f>IF(N134&lt;&gt;0,ROUND(E134*N134/単価スライド金額算定表!$J$17,0),ROUND(E134*M134,0))</f>
        <v>0</v>
      </c>
      <c r="Q134" s="43" t="e">
        <f>ROUND(P134*1.1*単価スライド金額算定表!$J$17,0)</f>
        <v>#DIV/0!</v>
      </c>
      <c r="R134" s="68" t="e">
        <f t="shared" si="97"/>
        <v>#DIV/0!</v>
      </c>
      <c r="S134" s="25"/>
      <c r="T134" s="25"/>
      <c r="U134" s="10"/>
      <c r="V134" s="10"/>
    </row>
    <row r="135" spans="1:23">
      <c r="A135" s="5"/>
      <c r="B135" s="5"/>
      <c r="C135" s="5"/>
      <c r="D135" s="5"/>
      <c r="E135" s="5"/>
      <c r="F135" s="5"/>
      <c r="G135" s="2">
        <f t="shared" si="94"/>
        <v>0</v>
      </c>
      <c r="H135" s="43" t="e">
        <f>ROUND(G135*1.1*単価スライド金額算定表!$J$17,0)</f>
        <v>#DIV/0!</v>
      </c>
      <c r="I135" s="5"/>
      <c r="J135" s="45"/>
      <c r="K135" s="5"/>
      <c r="L135" s="5"/>
      <c r="M135" s="13">
        <f t="shared" si="95"/>
        <v>0</v>
      </c>
      <c r="N135" s="7"/>
      <c r="O135" s="13" t="str">
        <f t="shared" si="96"/>
        <v>ー</v>
      </c>
      <c r="P135" s="2">
        <f>IF(N135&lt;&gt;0,ROUND(E135*N135/単価スライド金額算定表!$J$17,0),ROUND(E135*M135,0))</f>
        <v>0</v>
      </c>
      <c r="Q135" s="43" t="e">
        <f>ROUND(P135*1.1*単価スライド金額算定表!$J$17,0)</f>
        <v>#DIV/0!</v>
      </c>
      <c r="R135" s="68" t="e">
        <f t="shared" si="97"/>
        <v>#DIV/0!</v>
      </c>
      <c r="S135" s="25"/>
      <c r="T135" s="25"/>
      <c r="U135" s="10"/>
      <c r="V135" s="10"/>
    </row>
    <row r="136" spans="1:23" ht="19.5" thickBot="1">
      <c r="A136" s="5"/>
      <c r="B136" s="5"/>
      <c r="C136" s="5"/>
      <c r="D136" s="5"/>
      <c r="E136" s="5"/>
      <c r="F136" s="5"/>
      <c r="G136" s="2">
        <f t="shared" si="91"/>
        <v>0</v>
      </c>
      <c r="H136" s="43" t="e">
        <f>ROUND(G136*1.1*単価スライド金額算定表!$J$17,0)</f>
        <v>#DIV/0!</v>
      </c>
      <c r="I136" s="5"/>
      <c r="J136" s="45"/>
      <c r="K136" s="5"/>
      <c r="L136" s="5"/>
      <c r="M136" s="13">
        <f t="shared" si="92"/>
        <v>0</v>
      </c>
      <c r="N136" s="7"/>
      <c r="O136" s="13" t="str">
        <f t="shared" si="93"/>
        <v>ー</v>
      </c>
      <c r="P136" s="2">
        <f>IF(N136&lt;&gt;0,ROUND(E136*N136/単価スライド金額算定表!$J$17,0),ROUND(E136*M136,0))</f>
        <v>0</v>
      </c>
      <c r="Q136" s="43" t="e">
        <f>ROUND(P136*1.1*単価スライド金額算定表!$J$17,0)</f>
        <v>#DIV/0!</v>
      </c>
      <c r="R136" s="68" t="e">
        <f>Q136-H136</f>
        <v>#DIV/0!</v>
      </c>
      <c r="S136" s="26"/>
      <c r="T136" s="26"/>
      <c r="U136" s="10"/>
      <c r="V136" s="10"/>
    </row>
    <row r="137" spans="1:23" s="21" customFormat="1" thickBot="1">
      <c r="A137" s="15" t="s">
        <v>62</v>
      </c>
      <c r="B137" s="16"/>
      <c r="C137" s="16"/>
      <c r="D137" s="16"/>
      <c r="E137" s="16"/>
      <c r="F137" s="16"/>
      <c r="G137" s="16"/>
      <c r="H137" s="44" t="e">
        <f t="shared" ref="H137" si="98">SUM(H127:H136)</f>
        <v>#DIV/0!</v>
      </c>
      <c r="I137" s="16"/>
      <c r="J137" s="42"/>
      <c r="K137" s="14"/>
      <c r="L137" s="14"/>
      <c r="M137" s="17"/>
      <c r="N137" s="16"/>
      <c r="O137" s="17"/>
      <c r="P137" s="16"/>
      <c r="Q137" s="44" t="e">
        <f t="shared" ref="Q137" si="99">SUM(Q127:Q136)</f>
        <v>#DIV/0!</v>
      </c>
      <c r="R137" s="42" t="e">
        <f>SUM(R127:R136)</f>
        <v>#DIV/0!</v>
      </c>
      <c r="S137" s="18" t="e">
        <f>ROUND(R137/単価スライド金額算定表!$J$15,3)</f>
        <v>#DIV/0!</v>
      </c>
      <c r="T137" s="19" t="e">
        <f>IF(S137&gt;=0.01,"対象","対象外")</f>
        <v>#DIV/0!</v>
      </c>
      <c r="U137" s="20"/>
      <c r="V137" s="20"/>
      <c r="W137" s="11"/>
    </row>
    <row r="138" spans="1:23">
      <c r="N138" s="29"/>
      <c r="O138" s="30"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3" t="e">
        <f>ROUND(G139*1.1*単価スライド金額算定表!$J$17,0)</f>
        <v>#DIV/0!</v>
      </c>
      <c r="I139" s="5"/>
      <c r="J139" s="45"/>
      <c r="K139" s="5"/>
      <c r="L139" s="5"/>
      <c r="M139" s="13">
        <f>IF(J139&lt;&gt;0,J139,IF(K139+L139&lt;&gt;0,ROUND(AVERAGE(K139:L139),0),0))</f>
        <v>0</v>
      </c>
      <c r="N139" s="7"/>
      <c r="O139" s="13" t="str">
        <f>IF(N139=0,"ー",IF(N139&gt;1.3*M139,"要","不要"))</f>
        <v>ー</v>
      </c>
      <c r="P139" s="2">
        <f>IF(N139&lt;&gt;0,ROUND(E139*N139/単価スライド金額算定表!$J$17,0),ROUND(E139*M139,0))</f>
        <v>0</v>
      </c>
      <c r="Q139" s="43" t="e">
        <f>ROUND(P139*1.1*単価スライド金額算定表!$J$17,0)</f>
        <v>#DIV/0!</v>
      </c>
      <c r="R139" s="68" t="e">
        <f>Q139-H139</f>
        <v>#DIV/0!</v>
      </c>
      <c r="S139" s="25"/>
      <c r="T139" s="25"/>
      <c r="U139" s="10"/>
      <c r="V139" s="10"/>
    </row>
    <row r="140" spans="1:23">
      <c r="A140" s="5"/>
      <c r="B140" s="5"/>
      <c r="C140" s="5"/>
      <c r="D140" s="5"/>
      <c r="E140" s="5"/>
      <c r="F140" s="5"/>
      <c r="G140" s="2">
        <f t="shared" ref="G140:G148" si="100">E140*F140</f>
        <v>0</v>
      </c>
      <c r="H140" s="43" t="e">
        <f>ROUND(G140*1.1*単価スライド金額算定表!$J$17,0)</f>
        <v>#DIV/0!</v>
      </c>
      <c r="I140" s="5"/>
      <c r="J140" s="45"/>
      <c r="K140" s="5"/>
      <c r="L140" s="5"/>
      <c r="M140" s="13">
        <f t="shared" ref="M140:M148" si="101">IF(J140&lt;&gt;0,J140,IF(K140+L140&lt;&gt;0,ROUND(AVERAGE(K140:L140),0),0))</f>
        <v>0</v>
      </c>
      <c r="N140" s="7"/>
      <c r="O140" s="13" t="str">
        <f t="shared" ref="O140:O148" si="102">IF(N140=0,"ー",IF(N140&gt;1.3*M140,"要","不要"))</f>
        <v>ー</v>
      </c>
      <c r="P140" s="2">
        <f>IF(N140&lt;&gt;0,ROUND(E140*N140/単価スライド金額算定表!$J$17,0),ROUND(E140*M140,0))</f>
        <v>0</v>
      </c>
      <c r="Q140" s="43" t="e">
        <f>ROUND(P140*1.1*単価スライド金額算定表!$J$17,0)</f>
        <v>#DIV/0!</v>
      </c>
      <c r="R140" s="68" t="e">
        <f>Q140-H140</f>
        <v>#DIV/0!</v>
      </c>
      <c r="S140" s="25"/>
      <c r="T140" s="25"/>
      <c r="U140" s="10"/>
      <c r="V140" s="10"/>
    </row>
    <row r="141" spans="1:23">
      <c r="A141" s="5"/>
      <c r="B141" s="5"/>
      <c r="C141" s="5"/>
      <c r="D141" s="5"/>
      <c r="E141" s="5"/>
      <c r="F141" s="5"/>
      <c r="G141" s="2">
        <f t="shared" si="100"/>
        <v>0</v>
      </c>
      <c r="H141" s="43" t="e">
        <f>ROUND(G141*1.1*単価スライド金額算定表!$J$17,0)</f>
        <v>#DIV/0!</v>
      </c>
      <c r="I141" s="5"/>
      <c r="J141" s="45"/>
      <c r="K141" s="5"/>
      <c r="L141" s="5"/>
      <c r="M141" s="13">
        <f t="shared" si="101"/>
        <v>0</v>
      </c>
      <c r="N141" s="7"/>
      <c r="O141" s="13" t="str">
        <f t="shared" si="102"/>
        <v>ー</v>
      </c>
      <c r="P141" s="2">
        <f>IF(N141&lt;&gt;0,ROUND(E141*N141/単価スライド金額算定表!$J$17,0),ROUND(E141*M141,0))</f>
        <v>0</v>
      </c>
      <c r="Q141" s="43" t="e">
        <f>ROUND(P141*1.1*単価スライド金額算定表!$J$17,0)</f>
        <v>#DIV/0!</v>
      </c>
      <c r="R141" s="68" t="e">
        <f>Q141-H141</f>
        <v>#DIV/0!</v>
      </c>
      <c r="S141" s="25"/>
      <c r="T141" s="25"/>
      <c r="U141" s="10"/>
      <c r="V141" s="10"/>
    </row>
    <row r="142" spans="1:23">
      <c r="A142" s="5"/>
      <c r="B142" s="5"/>
      <c r="C142" s="5"/>
      <c r="D142" s="5"/>
      <c r="E142" s="5"/>
      <c r="F142" s="5"/>
      <c r="G142" s="2">
        <f t="shared" si="100"/>
        <v>0</v>
      </c>
      <c r="H142" s="43" t="e">
        <f>ROUND(G142*1.1*単価スライド金額算定表!$J$17,0)</f>
        <v>#DIV/0!</v>
      </c>
      <c r="I142" s="5"/>
      <c r="J142" s="45"/>
      <c r="K142" s="5"/>
      <c r="L142" s="5"/>
      <c r="M142" s="13">
        <f t="shared" si="101"/>
        <v>0</v>
      </c>
      <c r="N142" s="7"/>
      <c r="O142" s="13" t="str">
        <f t="shared" si="102"/>
        <v>ー</v>
      </c>
      <c r="P142" s="2">
        <f>IF(N142&lt;&gt;0,ROUND(E142*N142/単価スライド金額算定表!$J$17,0),ROUND(E142*M142,0))</f>
        <v>0</v>
      </c>
      <c r="Q142" s="43" t="e">
        <f>ROUND(P142*1.1*単価スライド金額算定表!$J$17,0)</f>
        <v>#DIV/0!</v>
      </c>
      <c r="R142" s="68" t="e">
        <f>Q142-H142</f>
        <v>#DIV/0!</v>
      </c>
      <c r="S142" s="25"/>
      <c r="T142" s="25"/>
      <c r="U142" s="10"/>
      <c r="V142" s="10"/>
    </row>
    <row r="143" spans="1:23">
      <c r="A143" s="5"/>
      <c r="B143" s="5"/>
      <c r="C143" s="5"/>
      <c r="D143" s="5"/>
      <c r="E143" s="5"/>
      <c r="F143" s="5"/>
      <c r="G143" s="2">
        <f t="shared" ref="G143:G147" si="103">E143*F143</f>
        <v>0</v>
      </c>
      <c r="H143" s="43" t="e">
        <f>ROUND(G143*1.1*単価スライド金額算定表!$J$17,0)</f>
        <v>#DIV/0!</v>
      </c>
      <c r="I143" s="5"/>
      <c r="J143" s="45"/>
      <c r="K143" s="5"/>
      <c r="L143" s="5"/>
      <c r="M143" s="13">
        <f t="shared" ref="M143:M147" si="104">IF(J143&lt;&gt;0,J143,IF(K143+L143&lt;&gt;0,ROUND(AVERAGE(K143:L143),0),0))</f>
        <v>0</v>
      </c>
      <c r="N143" s="7"/>
      <c r="O143" s="13" t="str">
        <f t="shared" ref="O143:O147" si="105">IF(N143=0,"ー",IF(N143&gt;1.3*M143,"要","不要"))</f>
        <v>ー</v>
      </c>
      <c r="P143" s="2">
        <f>IF(N143&lt;&gt;0,ROUND(E143*N143/単価スライド金額算定表!$J$17,0),ROUND(E143*M143,0))</f>
        <v>0</v>
      </c>
      <c r="Q143" s="43" t="e">
        <f>ROUND(P143*1.1*単価スライド金額算定表!$J$17,0)</f>
        <v>#DIV/0!</v>
      </c>
      <c r="R143" s="68" t="e">
        <f t="shared" ref="R143:R147" si="106">Q143-H143</f>
        <v>#DIV/0!</v>
      </c>
      <c r="S143" s="25"/>
      <c r="T143" s="25"/>
      <c r="U143" s="10"/>
      <c r="V143" s="10"/>
    </row>
    <row r="144" spans="1:23">
      <c r="A144" s="5"/>
      <c r="B144" s="5"/>
      <c r="C144" s="5"/>
      <c r="D144" s="5"/>
      <c r="E144" s="5"/>
      <c r="F144" s="5"/>
      <c r="G144" s="2">
        <f t="shared" si="103"/>
        <v>0</v>
      </c>
      <c r="H144" s="43" t="e">
        <f>ROUND(G144*1.1*単価スライド金額算定表!$J$17,0)</f>
        <v>#DIV/0!</v>
      </c>
      <c r="I144" s="5"/>
      <c r="J144" s="45"/>
      <c r="K144" s="5"/>
      <c r="L144" s="5"/>
      <c r="M144" s="13">
        <f t="shared" si="104"/>
        <v>0</v>
      </c>
      <c r="N144" s="7"/>
      <c r="O144" s="13" t="str">
        <f t="shared" si="105"/>
        <v>ー</v>
      </c>
      <c r="P144" s="2">
        <f>IF(N144&lt;&gt;0,ROUND(E144*N144/単価スライド金額算定表!$J$17,0),ROUND(E144*M144,0))</f>
        <v>0</v>
      </c>
      <c r="Q144" s="43" t="e">
        <f>ROUND(P144*1.1*単価スライド金額算定表!$J$17,0)</f>
        <v>#DIV/0!</v>
      </c>
      <c r="R144" s="68" t="e">
        <f t="shared" si="106"/>
        <v>#DIV/0!</v>
      </c>
      <c r="S144" s="25"/>
      <c r="T144" s="25"/>
      <c r="U144" s="10"/>
      <c r="V144" s="10"/>
    </row>
    <row r="145" spans="1:23">
      <c r="A145" s="5"/>
      <c r="B145" s="5"/>
      <c r="C145" s="5"/>
      <c r="D145" s="5"/>
      <c r="E145" s="5"/>
      <c r="F145" s="5"/>
      <c r="G145" s="2">
        <f t="shared" si="103"/>
        <v>0</v>
      </c>
      <c r="H145" s="43" t="e">
        <f>ROUND(G145*1.1*単価スライド金額算定表!$J$17,0)</f>
        <v>#DIV/0!</v>
      </c>
      <c r="I145" s="5"/>
      <c r="J145" s="45"/>
      <c r="K145" s="5"/>
      <c r="L145" s="5"/>
      <c r="M145" s="13">
        <f t="shared" si="104"/>
        <v>0</v>
      </c>
      <c r="N145" s="7"/>
      <c r="O145" s="13" t="str">
        <f t="shared" si="105"/>
        <v>ー</v>
      </c>
      <c r="P145" s="2">
        <f>IF(N145&lt;&gt;0,ROUND(E145*N145/単価スライド金額算定表!$J$17,0),ROUND(E145*M145,0))</f>
        <v>0</v>
      </c>
      <c r="Q145" s="43" t="e">
        <f>ROUND(P145*1.1*単価スライド金額算定表!$J$17,0)</f>
        <v>#DIV/0!</v>
      </c>
      <c r="R145" s="68" t="e">
        <f t="shared" si="106"/>
        <v>#DIV/0!</v>
      </c>
      <c r="S145" s="25"/>
      <c r="T145" s="25"/>
      <c r="U145" s="10"/>
      <c r="V145" s="10"/>
    </row>
    <row r="146" spans="1:23">
      <c r="A146" s="5"/>
      <c r="B146" s="5"/>
      <c r="C146" s="5"/>
      <c r="D146" s="5"/>
      <c r="E146" s="5"/>
      <c r="F146" s="5"/>
      <c r="G146" s="2">
        <f t="shared" si="103"/>
        <v>0</v>
      </c>
      <c r="H146" s="43" t="e">
        <f>ROUND(G146*1.1*単価スライド金額算定表!$J$17,0)</f>
        <v>#DIV/0!</v>
      </c>
      <c r="I146" s="5"/>
      <c r="J146" s="45"/>
      <c r="K146" s="5"/>
      <c r="L146" s="5"/>
      <c r="M146" s="13">
        <f t="shared" si="104"/>
        <v>0</v>
      </c>
      <c r="N146" s="7"/>
      <c r="O146" s="13" t="str">
        <f t="shared" si="105"/>
        <v>ー</v>
      </c>
      <c r="P146" s="2">
        <f>IF(N146&lt;&gt;0,ROUND(E146*N146/単価スライド金額算定表!$J$17,0),ROUND(E146*M146,0))</f>
        <v>0</v>
      </c>
      <c r="Q146" s="43" t="e">
        <f>ROUND(P146*1.1*単価スライド金額算定表!$J$17,0)</f>
        <v>#DIV/0!</v>
      </c>
      <c r="R146" s="68" t="e">
        <f t="shared" si="106"/>
        <v>#DIV/0!</v>
      </c>
      <c r="S146" s="25"/>
      <c r="T146" s="25"/>
      <c r="U146" s="10"/>
      <c r="V146" s="10"/>
    </row>
    <row r="147" spans="1:23">
      <c r="A147" s="5"/>
      <c r="B147" s="5"/>
      <c r="C147" s="5"/>
      <c r="D147" s="5"/>
      <c r="E147" s="5"/>
      <c r="F147" s="5"/>
      <c r="G147" s="2">
        <f t="shared" si="103"/>
        <v>0</v>
      </c>
      <c r="H147" s="43" t="e">
        <f>ROUND(G147*1.1*単価スライド金額算定表!$J$17,0)</f>
        <v>#DIV/0!</v>
      </c>
      <c r="I147" s="5"/>
      <c r="J147" s="45"/>
      <c r="K147" s="5"/>
      <c r="L147" s="5"/>
      <c r="M147" s="13">
        <f t="shared" si="104"/>
        <v>0</v>
      </c>
      <c r="N147" s="7"/>
      <c r="O147" s="13" t="str">
        <f t="shared" si="105"/>
        <v>ー</v>
      </c>
      <c r="P147" s="2">
        <f>IF(N147&lt;&gt;0,ROUND(E147*N147/単価スライド金額算定表!$J$17,0),ROUND(E147*M147,0))</f>
        <v>0</v>
      </c>
      <c r="Q147" s="43" t="e">
        <f>ROUND(P147*1.1*単価スライド金額算定表!$J$17,0)</f>
        <v>#DIV/0!</v>
      </c>
      <c r="R147" s="68" t="e">
        <f t="shared" si="106"/>
        <v>#DIV/0!</v>
      </c>
      <c r="S147" s="25"/>
      <c r="T147" s="25"/>
      <c r="U147" s="10"/>
      <c r="V147" s="10"/>
    </row>
    <row r="148" spans="1:23" ht="19.5" thickBot="1">
      <c r="A148" s="5"/>
      <c r="B148" s="5"/>
      <c r="C148" s="5"/>
      <c r="D148" s="5"/>
      <c r="E148" s="5"/>
      <c r="F148" s="5"/>
      <c r="G148" s="2">
        <f t="shared" si="100"/>
        <v>0</v>
      </c>
      <c r="H148" s="43" t="e">
        <f>ROUND(G148*1.1*単価スライド金額算定表!$J$17,0)</f>
        <v>#DIV/0!</v>
      </c>
      <c r="I148" s="5"/>
      <c r="J148" s="45"/>
      <c r="K148" s="5"/>
      <c r="L148" s="5"/>
      <c r="M148" s="13">
        <f t="shared" si="101"/>
        <v>0</v>
      </c>
      <c r="N148" s="7"/>
      <c r="O148" s="13" t="str">
        <f t="shared" si="102"/>
        <v>ー</v>
      </c>
      <c r="P148" s="2">
        <f>IF(N148&lt;&gt;0,ROUND(E148*N148/単価スライド金額算定表!$J$17,0),ROUND(E148*M148,0))</f>
        <v>0</v>
      </c>
      <c r="Q148" s="43" t="e">
        <f>ROUND(P148*1.1*単価スライド金額算定表!$J$17,0)</f>
        <v>#DIV/0!</v>
      </c>
      <c r="R148" s="68" t="e">
        <f>Q148-H148</f>
        <v>#DIV/0!</v>
      </c>
      <c r="S148" s="26"/>
      <c r="T148" s="26"/>
      <c r="U148" s="10"/>
      <c r="V148" s="10"/>
    </row>
    <row r="149" spans="1:23" s="21" customFormat="1" thickBot="1">
      <c r="A149" s="15" t="s">
        <v>63</v>
      </c>
      <c r="B149" s="16"/>
      <c r="C149" s="16"/>
      <c r="D149" s="16"/>
      <c r="E149" s="16"/>
      <c r="F149" s="16"/>
      <c r="G149" s="16"/>
      <c r="H149" s="44" t="e">
        <f t="shared" ref="H149" si="107">SUM(H139:H148)</f>
        <v>#DIV/0!</v>
      </c>
      <c r="I149" s="16"/>
      <c r="J149" s="42"/>
      <c r="K149" s="14"/>
      <c r="L149" s="14"/>
      <c r="M149" s="17"/>
      <c r="N149" s="16"/>
      <c r="O149" s="17"/>
      <c r="P149" s="16"/>
      <c r="Q149" s="44" t="e">
        <f t="shared" ref="Q149" si="108">SUM(Q139:Q148)</f>
        <v>#DIV/0!</v>
      </c>
      <c r="R149" s="42" t="e">
        <f>SUM(R139:R148)</f>
        <v>#DIV/0!</v>
      </c>
      <c r="S149" s="18" t="e">
        <f>ROUND(R149/単価スライド金額算定表!$J$15,3)</f>
        <v>#DIV/0!</v>
      </c>
      <c r="T149" s="19" t="e">
        <f>IF(S149&gt;=0.01,"対象","対象外")</f>
        <v>#DIV/0!</v>
      </c>
      <c r="U149" s="20"/>
      <c r="V149" s="20"/>
      <c r="W149" s="11"/>
    </row>
    <row r="150" spans="1:23">
      <c r="N150" s="27"/>
      <c r="O150" s="28"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150"/>
  <sheetViews>
    <sheetView view="pageBreakPreview" zoomScale="110" zoomScaleNormal="100" zoomScaleSheetLayoutView="110" workbookViewId="0">
      <pane xSplit="2" ySplit="6" topLeftCell="C7" activePane="bottomRight" state="frozen"/>
      <selection pane="topRight" activeCell="C1" sqref="C1"/>
      <selection pane="bottomLeft" activeCell="A6" sqref="A6"/>
      <selection pane="bottomRight" activeCell="I5" sqref="I5"/>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22" t="s">
        <v>161</v>
      </c>
      <c r="U2" s="89" t="s">
        <v>160</v>
      </c>
    </row>
    <row r="3" spans="1:24" ht="18.75" customHeight="1">
      <c r="A3" s="86" t="s">
        <v>158</v>
      </c>
      <c r="B3" s="86" t="s">
        <v>158</v>
      </c>
      <c r="C3" s="86" t="s">
        <v>158</v>
      </c>
      <c r="D3" s="86" t="s">
        <v>158</v>
      </c>
      <c r="E3" s="86" t="s">
        <v>158</v>
      </c>
      <c r="F3" s="87" t="s">
        <v>159</v>
      </c>
      <c r="I3" s="86" t="s">
        <v>158</v>
      </c>
      <c r="J3" s="87" t="s">
        <v>159</v>
      </c>
      <c r="K3" s="88" t="s">
        <v>159</v>
      </c>
      <c r="L3" s="88" t="s">
        <v>159</v>
      </c>
      <c r="N3" s="86" t="s">
        <v>158</v>
      </c>
      <c r="P3" s="60" t="s">
        <v>122</v>
      </c>
      <c r="Q3" s="61" t="e">
        <f>単価スライド金額算定表!J17</f>
        <v>#DIV/0!</v>
      </c>
      <c r="S3" s="115" t="s">
        <v>123</v>
      </c>
      <c r="T3" s="116"/>
      <c r="U3" s="62">
        <f>単価スライド金額算定表!J15</f>
        <v>0</v>
      </c>
      <c r="V3" s="89" t="s">
        <v>160</v>
      </c>
      <c r="X3" s="4"/>
    </row>
    <row r="4" spans="1:24" ht="18.75" customHeight="1">
      <c r="A4" s="56" t="s">
        <v>94</v>
      </c>
      <c r="B4" s="56" t="s">
        <v>95</v>
      </c>
      <c r="C4" s="56" t="s">
        <v>96</v>
      </c>
      <c r="D4" s="56" t="s">
        <v>97</v>
      </c>
      <c r="E4" s="56" t="s">
        <v>98</v>
      </c>
      <c r="F4" s="56" t="s">
        <v>99</v>
      </c>
      <c r="G4" s="56" t="s">
        <v>100</v>
      </c>
      <c r="H4" s="56" t="s">
        <v>101</v>
      </c>
      <c r="I4" s="56" t="s">
        <v>102</v>
      </c>
      <c r="J4" s="56" t="s">
        <v>103</v>
      </c>
      <c r="K4" s="56" t="s">
        <v>104</v>
      </c>
      <c r="L4" s="56" t="s">
        <v>105</v>
      </c>
      <c r="M4" s="56" t="s">
        <v>106</v>
      </c>
      <c r="N4" s="56" t="s">
        <v>107</v>
      </c>
      <c r="O4" s="56" t="s">
        <v>108</v>
      </c>
      <c r="P4" s="56" t="s">
        <v>118</v>
      </c>
      <c r="Q4" s="56" t="s">
        <v>119</v>
      </c>
      <c r="R4" s="66" t="s">
        <v>109</v>
      </c>
      <c r="S4" s="56" t="s">
        <v>110</v>
      </c>
      <c r="T4" s="56" t="s">
        <v>111</v>
      </c>
      <c r="U4" s="56" t="s">
        <v>112</v>
      </c>
      <c r="V4" s="56" t="s">
        <v>127</v>
      </c>
    </row>
    <row r="5" spans="1:24" ht="54" customHeight="1">
      <c r="A5" s="57" t="s">
        <v>124</v>
      </c>
      <c r="B5" s="58"/>
      <c r="C5" s="58"/>
      <c r="D5" s="58"/>
      <c r="E5" s="58"/>
      <c r="F5" s="58"/>
      <c r="G5" s="58" t="s">
        <v>128</v>
      </c>
      <c r="H5" s="58" t="s">
        <v>129</v>
      </c>
      <c r="I5" s="58"/>
      <c r="J5" s="58"/>
      <c r="K5" s="58"/>
      <c r="L5" s="58"/>
      <c r="M5" s="57" t="s">
        <v>130</v>
      </c>
      <c r="N5" s="58"/>
      <c r="O5" s="58"/>
      <c r="P5" s="57" t="s">
        <v>133</v>
      </c>
      <c r="Q5" s="58" t="s">
        <v>134</v>
      </c>
      <c r="R5" s="66" t="s">
        <v>135</v>
      </c>
      <c r="S5" s="58" t="s">
        <v>120</v>
      </c>
      <c r="T5" s="58"/>
      <c r="U5" s="58"/>
      <c r="V5" s="58"/>
    </row>
    <row r="6" spans="1:24" ht="56.25">
      <c r="A6" s="46" t="s">
        <v>0</v>
      </c>
      <c r="B6" s="46" t="s">
        <v>2</v>
      </c>
      <c r="C6" s="46" t="s">
        <v>3</v>
      </c>
      <c r="D6" s="47" t="s">
        <v>125</v>
      </c>
      <c r="E6" s="47" t="s">
        <v>126</v>
      </c>
      <c r="F6" s="47" t="s">
        <v>42</v>
      </c>
      <c r="G6" s="48" t="s">
        <v>136</v>
      </c>
      <c r="H6" s="49" t="s">
        <v>137</v>
      </c>
      <c r="I6" s="47" t="s">
        <v>115</v>
      </c>
      <c r="J6" s="50" t="s">
        <v>117</v>
      </c>
      <c r="K6" s="47" t="s">
        <v>113</v>
      </c>
      <c r="L6" s="47" t="s">
        <v>114</v>
      </c>
      <c r="M6" s="51" t="s">
        <v>132</v>
      </c>
      <c r="N6" s="52" t="s">
        <v>131</v>
      </c>
      <c r="O6" s="51" t="s">
        <v>54</v>
      </c>
      <c r="P6" s="48" t="s">
        <v>138</v>
      </c>
      <c r="Q6" s="49" t="s">
        <v>139</v>
      </c>
      <c r="R6" s="67" t="s">
        <v>140</v>
      </c>
      <c r="S6" s="53" t="s">
        <v>121</v>
      </c>
      <c r="T6" s="54" t="s">
        <v>20</v>
      </c>
      <c r="U6" s="55" t="s">
        <v>15</v>
      </c>
      <c r="V6" s="55" t="s">
        <v>4</v>
      </c>
      <c r="X6" s="6" t="s">
        <v>40</v>
      </c>
    </row>
    <row r="7" spans="1:24" ht="18.75" customHeight="1">
      <c r="A7" s="5" t="s">
        <v>1</v>
      </c>
      <c r="B7" s="5" t="s">
        <v>6</v>
      </c>
      <c r="C7" s="5" t="s">
        <v>5</v>
      </c>
      <c r="D7" s="5">
        <v>5</v>
      </c>
      <c r="E7" s="5">
        <v>5</v>
      </c>
      <c r="F7" s="5">
        <v>130000</v>
      </c>
      <c r="G7" s="2">
        <f>E7*F7</f>
        <v>650000</v>
      </c>
      <c r="H7" s="43" t="e">
        <f>ROUND(G7*1.1*単価スライド金額算定表!$J$17,0)</f>
        <v>#DIV/0!</v>
      </c>
      <c r="I7" s="5" t="s">
        <v>9</v>
      </c>
      <c r="J7" s="45">
        <v>200000</v>
      </c>
      <c r="K7" s="5"/>
      <c r="L7" s="5"/>
      <c r="M7" s="13">
        <f>IF(J7&lt;&gt;0,J7,IF(K7+L7&lt;&gt;0,ROUND(AVERAGE(K7:L7),0),0))</f>
        <v>200000</v>
      </c>
      <c r="N7" s="7">
        <v>210000</v>
      </c>
      <c r="O7" s="13" t="str">
        <f>IF(N7=0,"ー",IF(N7&gt;1.3*M7,"要","不要"))</f>
        <v>不要</v>
      </c>
      <c r="P7" s="2" t="e">
        <f>IF(N7&lt;&gt;0,ROUND(E7*N7/単価スライド金額算定表!$J$17,0),ROUND(E7*M7,0))</f>
        <v>#DIV/0!</v>
      </c>
      <c r="Q7" s="43" t="e">
        <f>ROUND(P7*1.1*単価スライド金額算定表!$J$17,0)</f>
        <v>#DIV/0!</v>
      </c>
      <c r="R7" s="68" t="e">
        <f>Q7-H7</f>
        <v>#DIV/0!</v>
      </c>
      <c r="S7" s="25"/>
      <c r="T7" s="25"/>
      <c r="U7" s="10" t="s">
        <v>11</v>
      </c>
      <c r="V7" s="10"/>
      <c r="X7" s="8" t="s">
        <v>116</v>
      </c>
    </row>
    <row r="8" spans="1:24">
      <c r="A8" s="5" t="s">
        <v>1</v>
      </c>
      <c r="B8" s="5" t="s">
        <v>7</v>
      </c>
      <c r="C8" s="5" t="s">
        <v>5</v>
      </c>
      <c r="D8" s="5">
        <v>8</v>
      </c>
      <c r="E8" s="5">
        <v>4</v>
      </c>
      <c r="F8" s="5">
        <v>140000</v>
      </c>
      <c r="G8" s="2">
        <f t="shared" ref="G8:G16" si="0">E8*F8</f>
        <v>560000</v>
      </c>
      <c r="H8" s="43" t="e">
        <f>ROUND(G8*1.1*単価スライド金額算定表!$J$17,0)</f>
        <v>#DIV/0!</v>
      </c>
      <c r="I8" s="5" t="s">
        <v>9</v>
      </c>
      <c r="J8" s="45"/>
      <c r="K8" s="5">
        <v>240000</v>
      </c>
      <c r="L8" s="5">
        <v>260000</v>
      </c>
      <c r="M8" s="13">
        <f t="shared" ref="M8:M16" si="1">IF(J8&lt;&gt;0,J8,IF(K8+L8&lt;&gt;0,ROUND(AVERAGE(K8:L8),0),0))</f>
        <v>250000</v>
      </c>
      <c r="N8" s="7"/>
      <c r="O8" s="13" t="str">
        <f t="shared" ref="O8:O16" si="2">IF(N8=0,"ー",IF(N8&gt;1.3*M8,"要","不要"))</f>
        <v>ー</v>
      </c>
      <c r="P8" s="2">
        <f>IF(N8&lt;&gt;0,ROUND(E8*N8/単価スライド金額算定表!$J$17,0),ROUND(E8*M8,0))</f>
        <v>1000000</v>
      </c>
      <c r="Q8" s="43" t="e">
        <f>ROUND(P8*1.1*単価スライド金額算定表!$J$17,0)</f>
        <v>#DIV/0!</v>
      </c>
      <c r="R8" s="68" t="e">
        <f>Q8-H8</f>
        <v>#DIV/0!</v>
      </c>
      <c r="S8" s="25"/>
      <c r="T8" s="25"/>
      <c r="U8" s="10" t="s">
        <v>12</v>
      </c>
      <c r="V8" s="10"/>
      <c r="X8" s="9" t="s">
        <v>41</v>
      </c>
    </row>
    <row r="9" spans="1:24">
      <c r="A9" s="5" t="s">
        <v>1</v>
      </c>
      <c r="B9" s="5" t="s">
        <v>7</v>
      </c>
      <c r="C9" s="5" t="s">
        <v>5</v>
      </c>
      <c r="D9" s="5">
        <v>8</v>
      </c>
      <c r="E9" s="5">
        <v>4</v>
      </c>
      <c r="F9" s="5">
        <v>140000</v>
      </c>
      <c r="G9" s="2">
        <f t="shared" si="0"/>
        <v>560000</v>
      </c>
      <c r="H9" s="43" t="e">
        <f>ROUND(G9*1.1*単価スライド金額算定表!$J$17,0)</f>
        <v>#DIV/0!</v>
      </c>
      <c r="I9" s="5" t="s">
        <v>10</v>
      </c>
      <c r="J9" s="45"/>
      <c r="K9" s="5">
        <v>260000</v>
      </c>
      <c r="L9" s="5"/>
      <c r="M9" s="13">
        <f t="shared" si="1"/>
        <v>260000</v>
      </c>
      <c r="N9" s="7"/>
      <c r="O9" s="13" t="str">
        <f t="shared" si="2"/>
        <v>ー</v>
      </c>
      <c r="P9" s="2">
        <f>IF(N9&lt;&gt;0,ROUND(E9*N9/単価スライド金額算定表!$J$17,0),ROUND(E9*M9,0))</f>
        <v>1040000</v>
      </c>
      <c r="Q9" s="43" t="e">
        <f>ROUND(P9*1.1*単価スライド金額算定表!$J$17,0)</f>
        <v>#DIV/0!</v>
      </c>
      <c r="R9" s="68" t="e">
        <f>Q9-H9</f>
        <v>#DIV/0!</v>
      </c>
      <c r="S9" s="25"/>
      <c r="T9" s="25"/>
      <c r="U9" s="10" t="s">
        <v>12</v>
      </c>
      <c r="V9" s="10"/>
      <c r="X9" s="1" t="s">
        <v>43</v>
      </c>
    </row>
    <row r="10" spans="1:24">
      <c r="A10" s="5" t="s">
        <v>1</v>
      </c>
      <c r="B10" s="5" t="s">
        <v>8</v>
      </c>
      <c r="C10" s="5" t="s">
        <v>5</v>
      </c>
      <c r="D10" s="5">
        <v>9</v>
      </c>
      <c r="E10" s="5">
        <v>9</v>
      </c>
      <c r="F10" s="5">
        <v>160000</v>
      </c>
      <c r="G10" s="2">
        <f t="shared" si="0"/>
        <v>1440000</v>
      </c>
      <c r="H10" s="43" t="e">
        <f>ROUND(G10*1.1*単価スライド金額算定表!$J$17,0)</f>
        <v>#DIV/0!</v>
      </c>
      <c r="I10" s="5" t="s">
        <v>9</v>
      </c>
      <c r="J10" s="45"/>
      <c r="K10" s="5"/>
      <c r="L10" s="5">
        <v>290000</v>
      </c>
      <c r="M10" s="13">
        <f t="shared" si="1"/>
        <v>290000</v>
      </c>
      <c r="N10" s="7"/>
      <c r="O10" s="13" t="str">
        <f t="shared" si="2"/>
        <v>ー</v>
      </c>
      <c r="P10" s="2">
        <f>IF(N10&lt;&gt;0,ROUND(E10*N10/単価スライド金額算定表!$J$17,0),ROUND(E10*M10,0))</f>
        <v>2610000</v>
      </c>
      <c r="Q10" s="43" t="e">
        <f>ROUND(P10*1.1*単価スライド金額算定表!$J$17,0)</f>
        <v>#DIV/0!</v>
      </c>
      <c r="R10" s="68" t="e">
        <f t="shared" ref="R10:R14" si="3">Q10-H10</f>
        <v>#DIV/0!</v>
      </c>
      <c r="S10" s="25"/>
      <c r="T10" s="25"/>
      <c r="U10" s="10" t="s">
        <v>13</v>
      </c>
      <c r="V10" s="10"/>
      <c r="X10" s="4"/>
    </row>
    <row r="11" spans="1:24">
      <c r="A11" s="5" t="s">
        <v>1</v>
      </c>
      <c r="B11" s="5" t="s">
        <v>14</v>
      </c>
      <c r="C11" s="5" t="s">
        <v>5</v>
      </c>
      <c r="D11" s="5">
        <v>7</v>
      </c>
      <c r="E11" s="5">
        <v>7</v>
      </c>
      <c r="F11" s="5">
        <v>170000</v>
      </c>
      <c r="G11" s="2">
        <f t="shared" si="0"/>
        <v>1190000</v>
      </c>
      <c r="H11" s="43" t="e">
        <f>ROUND(G11*1.1*単価スライド金額算定表!$J$17,0)</f>
        <v>#DIV/0!</v>
      </c>
      <c r="I11" s="5" t="s">
        <v>9</v>
      </c>
      <c r="J11" s="45">
        <v>300000</v>
      </c>
      <c r="K11" s="5"/>
      <c r="L11" s="5"/>
      <c r="M11" s="13">
        <f t="shared" si="1"/>
        <v>300000</v>
      </c>
      <c r="N11" s="7"/>
      <c r="O11" s="13" t="str">
        <f t="shared" si="2"/>
        <v>ー</v>
      </c>
      <c r="P11" s="2">
        <f>IF(N11&lt;&gt;0,ROUND(E11*N11/単価スライド金額算定表!$J$17,0),ROUND(E11*M11,0))</f>
        <v>2100000</v>
      </c>
      <c r="Q11" s="43" t="e">
        <f>ROUND(P11*1.1*単価スライド金額算定表!$J$17,0)</f>
        <v>#DIV/0!</v>
      </c>
      <c r="R11" s="68" t="e">
        <f t="shared" si="3"/>
        <v>#DIV/0!</v>
      </c>
      <c r="S11" s="25"/>
      <c r="T11" s="25"/>
      <c r="U11" s="10" t="s">
        <v>13</v>
      </c>
      <c r="V11" s="10"/>
      <c r="X11" s="4"/>
    </row>
    <row r="12" spans="1:24">
      <c r="A12" s="5"/>
      <c r="B12" s="5"/>
      <c r="C12" s="5"/>
      <c r="D12" s="5"/>
      <c r="E12" s="5"/>
      <c r="F12" s="5"/>
      <c r="G12" s="2">
        <f>E12*F12</f>
        <v>0</v>
      </c>
      <c r="H12" s="43" t="e">
        <f>ROUND(G12*1.1*単価スライド金額算定表!$J$17,0)</f>
        <v>#DIV/0!</v>
      </c>
      <c r="I12" s="5"/>
      <c r="J12" s="45"/>
      <c r="K12" s="5"/>
      <c r="L12" s="5"/>
      <c r="M12" s="13">
        <f>IF(J12&lt;&gt;0,J12,IF(K12+L12&lt;&gt;0,ROUND(AVERAGE(K12:L12),0),0))</f>
        <v>0</v>
      </c>
      <c r="N12" s="7"/>
      <c r="O12" s="13" t="str">
        <f>IF(N12=0,"ー",IF(N12&gt;1.3*M12,"要","不要"))</f>
        <v>ー</v>
      </c>
      <c r="P12" s="2">
        <f>IF(N12&lt;&gt;0,ROUND(E12*N12/単価スライド金額算定表!$J$17,0),ROUND(E12*M12,0))</f>
        <v>0</v>
      </c>
      <c r="Q12" s="43" t="e">
        <f>ROUND(P12*1.1*単価スライド金額算定表!$J$17,0)</f>
        <v>#DIV/0!</v>
      </c>
      <c r="R12" s="68" t="e">
        <f t="shared" si="3"/>
        <v>#DIV/0!</v>
      </c>
      <c r="S12" s="25"/>
      <c r="T12" s="25"/>
      <c r="U12" s="10" t="s">
        <v>13</v>
      </c>
      <c r="V12" s="10"/>
      <c r="X12" s="4"/>
    </row>
    <row r="13" spans="1:24">
      <c r="A13" s="5"/>
      <c r="B13" s="5"/>
      <c r="C13" s="5"/>
      <c r="D13" s="5"/>
      <c r="E13" s="5"/>
      <c r="F13" s="5"/>
      <c r="G13" s="2">
        <f t="shared" si="0"/>
        <v>0</v>
      </c>
      <c r="H13" s="43" t="e">
        <f>ROUND(G13*1.1*単価スライド金額算定表!$J$17,0)</f>
        <v>#DIV/0!</v>
      </c>
      <c r="I13" s="5"/>
      <c r="J13" s="45"/>
      <c r="K13" s="5"/>
      <c r="L13" s="5"/>
      <c r="M13" s="13">
        <f t="shared" si="1"/>
        <v>0</v>
      </c>
      <c r="N13" s="7"/>
      <c r="O13" s="13" t="str">
        <f t="shared" si="2"/>
        <v>ー</v>
      </c>
      <c r="P13" s="2">
        <f>IF(N13&lt;&gt;0,ROUND(E13*N13/単価スライド金額算定表!$J$17,0),ROUND(E13*M13,0))</f>
        <v>0</v>
      </c>
      <c r="Q13" s="43" t="e">
        <f>ROUND(P13*1.1*単価スライド金額算定表!$J$17,0)</f>
        <v>#DIV/0!</v>
      </c>
      <c r="R13" s="68" t="e">
        <f t="shared" si="3"/>
        <v>#DIV/0!</v>
      </c>
      <c r="S13" s="25"/>
      <c r="T13" s="25"/>
      <c r="U13" s="10" t="s">
        <v>13</v>
      </c>
      <c r="V13" s="10"/>
      <c r="X13" s="4"/>
    </row>
    <row r="14" spans="1:24">
      <c r="A14" s="5"/>
      <c r="B14" s="5"/>
      <c r="C14" s="5"/>
      <c r="D14" s="5"/>
      <c r="E14" s="5"/>
      <c r="F14" s="5"/>
      <c r="G14" s="2">
        <f t="shared" si="0"/>
        <v>0</v>
      </c>
      <c r="H14" s="43" t="e">
        <f>ROUND(G14*1.1*単価スライド金額算定表!$J$17,0)</f>
        <v>#DIV/0!</v>
      </c>
      <c r="I14" s="5"/>
      <c r="J14" s="45"/>
      <c r="K14" s="5"/>
      <c r="L14" s="5"/>
      <c r="M14" s="13">
        <f t="shared" si="1"/>
        <v>0</v>
      </c>
      <c r="N14" s="7"/>
      <c r="O14" s="13" t="str">
        <f t="shared" si="2"/>
        <v>ー</v>
      </c>
      <c r="P14" s="2">
        <f>IF(N14&lt;&gt;0,ROUND(E14*N14/単価スライド金額算定表!$J$17,0),ROUND(E14*M14,0))</f>
        <v>0</v>
      </c>
      <c r="Q14" s="43" t="e">
        <f>ROUND(P14*1.1*単価スライド金額算定表!$J$17,0)</f>
        <v>#DIV/0!</v>
      </c>
      <c r="R14" s="68" t="e">
        <f t="shared" si="3"/>
        <v>#DIV/0!</v>
      </c>
      <c r="S14" s="25"/>
      <c r="T14" s="25"/>
      <c r="U14" s="10" t="s">
        <v>13</v>
      </c>
      <c r="V14" s="10"/>
      <c r="X14" s="4"/>
    </row>
    <row r="15" spans="1:24">
      <c r="A15" s="5"/>
      <c r="B15" s="5"/>
      <c r="C15" s="5"/>
      <c r="D15" s="5"/>
      <c r="E15" s="5"/>
      <c r="F15" s="5"/>
      <c r="G15" s="2">
        <f t="shared" si="0"/>
        <v>0</v>
      </c>
      <c r="H15" s="43" t="e">
        <f>ROUND(G15*1.1*単価スライド金額算定表!$J$17,0)</f>
        <v>#DIV/0!</v>
      </c>
      <c r="I15" s="5"/>
      <c r="J15" s="45"/>
      <c r="K15" s="5"/>
      <c r="L15" s="5"/>
      <c r="M15" s="13">
        <f t="shared" si="1"/>
        <v>0</v>
      </c>
      <c r="N15" s="7"/>
      <c r="O15" s="13" t="str">
        <f t="shared" si="2"/>
        <v>ー</v>
      </c>
      <c r="P15" s="2">
        <f>IF(N15&lt;&gt;0,ROUND(E15*N15/単価スライド金額算定表!$J$17,0),ROUND(E15*M15,0))</f>
        <v>0</v>
      </c>
      <c r="Q15" s="43" t="e">
        <f>ROUND(P15*1.1*単価スライド金額算定表!$J$17,0)</f>
        <v>#DIV/0!</v>
      </c>
      <c r="R15" s="68" t="e">
        <f>Q15-H15</f>
        <v>#DIV/0!</v>
      </c>
      <c r="S15" s="25"/>
      <c r="T15" s="25"/>
      <c r="U15" s="10" t="s">
        <v>13</v>
      </c>
      <c r="V15" s="10"/>
    </row>
    <row r="16" spans="1:24" ht="19.5" customHeight="1" thickBot="1">
      <c r="A16" s="5"/>
      <c r="B16" s="5"/>
      <c r="C16" s="5"/>
      <c r="D16" s="5"/>
      <c r="E16" s="5"/>
      <c r="F16" s="5"/>
      <c r="G16" s="2">
        <f t="shared" si="0"/>
        <v>0</v>
      </c>
      <c r="H16" s="43" t="e">
        <f>ROUND(G16*1.1*単価スライド金額算定表!$J$17,0)</f>
        <v>#DIV/0!</v>
      </c>
      <c r="I16" s="5"/>
      <c r="J16" s="45"/>
      <c r="K16" s="5"/>
      <c r="L16" s="5"/>
      <c r="M16" s="13">
        <f t="shared" si="1"/>
        <v>0</v>
      </c>
      <c r="N16" s="7"/>
      <c r="O16" s="13" t="str">
        <f t="shared" si="2"/>
        <v>ー</v>
      </c>
      <c r="P16" s="2">
        <f>IF(N16&lt;&gt;0,ROUND(E16*N16/単価スライド金額算定表!$J$17,0),ROUND(E16*M16,0))</f>
        <v>0</v>
      </c>
      <c r="Q16" s="43" t="e">
        <f>ROUND(P16*1.1*単価スライド金額算定表!$J$17,0)</f>
        <v>#DIV/0!</v>
      </c>
      <c r="R16" s="68" t="e">
        <f>Q16-H16</f>
        <v>#DIV/0!</v>
      </c>
      <c r="S16" s="26"/>
      <c r="T16" s="26"/>
      <c r="U16" s="10" t="s">
        <v>13</v>
      </c>
      <c r="V16" s="10"/>
    </row>
    <row r="17" spans="1:23" s="21" customFormat="1" ht="19.5" customHeight="1" thickBot="1">
      <c r="A17" s="15" t="s">
        <v>16</v>
      </c>
      <c r="B17" s="16"/>
      <c r="C17" s="16"/>
      <c r="D17" s="16"/>
      <c r="E17" s="16"/>
      <c r="F17" s="16"/>
      <c r="G17" s="16"/>
      <c r="H17" s="44" t="e">
        <f>SUM(H7:H16)</f>
        <v>#DIV/0!</v>
      </c>
      <c r="I17" s="16"/>
      <c r="J17" s="42"/>
      <c r="K17" s="14"/>
      <c r="L17" s="14"/>
      <c r="M17" s="17"/>
      <c r="N17" s="16"/>
      <c r="O17" s="17"/>
      <c r="P17" s="16"/>
      <c r="Q17" s="44" t="e">
        <f>SUM(Q7:Q16)</f>
        <v>#DIV/0!</v>
      </c>
      <c r="R17" s="42" t="e">
        <f>SUM(R7:R16)</f>
        <v>#DIV/0!</v>
      </c>
      <c r="S17" s="18" t="e">
        <f>ROUND(R17/単価スライド金額算定表!$J$15,3)</f>
        <v>#DIV/0!</v>
      </c>
      <c r="T17" s="19" t="e">
        <f>IF(S17&gt;=0.01,"対象","対象外")</f>
        <v>#DIV/0!</v>
      </c>
      <c r="U17" s="20"/>
      <c r="V17" s="20"/>
      <c r="W17" s="11"/>
    </row>
    <row r="18" spans="1:23">
      <c r="N18" s="29"/>
      <c r="O18" s="30"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t="s">
        <v>18</v>
      </c>
      <c r="B19" s="5"/>
      <c r="C19" s="5" t="s">
        <v>55</v>
      </c>
      <c r="D19" s="5">
        <v>500</v>
      </c>
      <c r="E19" s="5">
        <v>500</v>
      </c>
      <c r="F19" s="5">
        <v>120</v>
      </c>
      <c r="G19" s="2">
        <f>E19*F19</f>
        <v>60000</v>
      </c>
      <c r="H19" s="43" t="e">
        <f>ROUND(G19*1.1*単価スライド金額算定表!$J$17,0)</f>
        <v>#DIV/0!</v>
      </c>
      <c r="I19" s="5" t="s">
        <v>56</v>
      </c>
      <c r="J19" s="45">
        <v>150</v>
      </c>
      <c r="K19" s="5"/>
      <c r="L19" s="5"/>
      <c r="M19" s="13">
        <f>IF(J19&lt;&gt;0,J19,IF(K19+L19&lt;&gt;0,ROUND(AVERAGE(K19:L19),0),0))</f>
        <v>150</v>
      </c>
      <c r="N19" s="7"/>
      <c r="O19" s="13" t="str">
        <f>IF(N19=0,"ー",IF(N19&gt;1.3*M19,"要","不要"))</f>
        <v>ー</v>
      </c>
      <c r="P19" s="2">
        <f>IF(N19&lt;&gt;0,ROUND(E19*N19/単価スライド金額算定表!$J$17,0),ROUND(E19*M19,0))</f>
        <v>75000</v>
      </c>
      <c r="Q19" s="43" t="e">
        <f>ROUND(P19*1.1*単価スライド金額算定表!$J$17,0)</f>
        <v>#DIV/0!</v>
      </c>
      <c r="R19" s="68" t="e">
        <f>Q19-H19</f>
        <v>#DIV/0!</v>
      </c>
      <c r="S19" s="25"/>
      <c r="T19" s="25"/>
      <c r="U19" s="10" t="s">
        <v>23</v>
      </c>
      <c r="V19" s="10"/>
    </row>
    <row r="20" spans="1:23">
      <c r="A20" s="5" t="s">
        <v>19</v>
      </c>
      <c r="B20" s="5"/>
      <c r="C20" s="5" t="s">
        <v>55</v>
      </c>
      <c r="D20" s="5">
        <v>800</v>
      </c>
      <c r="E20" s="5">
        <v>800</v>
      </c>
      <c r="F20" s="5">
        <v>150</v>
      </c>
      <c r="G20" s="2">
        <f t="shared" ref="G20:G28" si="4">E20*F20</f>
        <v>120000</v>
      </c>
      <c r="H20" s="43" t="e">
        <f>ROUND(G20*1.1*単価スライド金額算定表!$J$17,0)</f>
        <v>#DIV/0!</v>
      </c>
      <c r="I20" s="5" t="s">
        <v>56</v>
      </c>
      <c r="J20" s="45">
        <v>200</v>
      </c>
      <c r="K20" s="5"/>
      <c r="L20" s="5"/>
      <c r="M20" s="13">
        <f t="shared" ref="M20:M28" si="5">IF(J20&lt;&gt;0,J20,IF(K20+L20&lt;&gt;0,ROUND(AVERAGE(K20:L20),0),0))</f>
        <v>200</v>
      </c>
      <c r="N20" s="7"/>
      <c r="O20" s="13" t="str">
        <f t="shared" ref="O20:O28" si="6">IF(N20=0,"ー",IF(N20&gt;1.3*M20,"要","不要"))</f>
        <v>ー</v>
      </c>
      <c r="P20" s="2">
        <f>IF(N20&lt;&gt;0,ROUND(E20*N20/単価スライド金額算定表!$J$17,0),ROUND(E20*M20,0))</f>
        <v>160000</v>
      </c>
      <c r="Q20" s="43" t="e">
        <f>ROUND(P20*1.1*単価スライド金額算定表!$J$17,0)</f>
        <v>#DIV/0!</v>
      </c>
      <c r="R20" s="68" t="e">
        <f>Q20-H20</f>
        <v>#DIV/0!</v>
      </c>
      <c r="S20" s="25"/>
      <c r="T20" s="25"/>
      <c r="U20" s="10" t="s">
        <v>24</v>
      </c>
      <c r="V20" s="10"/>
    </row>
    <row r="21" spans="1:23">
      <c r="A21" s="5"/>
      <c r="B21" s="5"/>
      <c r="C21" s="5"/>
      <c r="D21" s="5"/>
      <c r="E21" s="5"/>
      <c r="F21" s="5"/>
      <c r="G21" s="2">
        <f t="shared" si="4"/>
        <v>0</v>
      </c>
      <c r="H21" s="43" t="e">
        <f>ROUND(G21*1.1*単価スライド金額算定表!$J$17,0)</f>
        <v>#DIV/0!</v>
      </c>
      <c r="I21" s="5"/>
      <c r="J21" s="45"/>
      <c r="K21" s="5"/>
      <c r="L21" s="5"/>
      <c r="M21" s="13">
        <f t="shared" si="5"/>
        <v>0</v>
      </c>
      <c r="N21" s="7"/>
      <c r="O21" s="13" t="str">
        <f t="shared" si="6"/>
        <v>ー</v>
      </c>
      <c r="P21" s="2">
        <f>IF(N21&lt;&gt;0,ROUND(E21*N21/単価スライド金額算定表!$J$17,0),ROUND(E21*M21,0))</f>
        <v>0</v>
      </c>
      <c r="Q21" s="43" t="e">
        <f>ROUND(P21*1.1*単価スライド金額算定表!$J$17,0)</f>
        <v>#DIV/0!</v>
      </c>
      <c r="R21" s="68" t="e">
        <f>Q21-H21</f>
        <v>#DIV/0!</v>
      </c>
      <c r="S21" s="25"/>
      <c r="T21" s="25"/>
      <c r="U21" s="10"/>
      <c r="V21" s="10"/>
    </row>
    <row r="22" spans="1:23">
      <c r="A22" s="5"/>
      <c r="B22" s="5"/>
      <c r="C22" s="5"/>
      <c r="D22" s="5"/>
      <c r="E22" s="5"/>
      <c r="F22" s="5"/>
      <c r="G22" s="2">
        <f t="shared" si="4"/>
        <v>0</v>
      </c>
      <c r="H22" s="43" t="e">
        <f>ROUND(G22*1.1*単価スライド金額算定表!$J$17,0)</f>
        <v>#DIV/0!</v>
      </c>
      <c r="I22" s="5"/>
      <c r="J22" s="45"/>
      <c r="K22" s="5"/>
      <c r="L22" s="5"/>
      <c r="M22" s="13">
        <f t="shared" si="5"/>
        <v>0</v>
      </c>
      <c r="N22" s="7"/>
      <c r="O22" s="13" t="str">
        <f t="shared" si="6"/>
        <v>ー</v>
      </c>
      <c r="P22" s="2">
        <f>IF(N22&lt;&gt;0,ROUND(E22*N22/単価スライド金額算定表!$J$17,0),ROUND(E22*M22,0))</f>
        <v>0</v>
      </c>
      <c r="Q22" s="43" t="e">
        <f>ROUND(P22*1.1*単価スライド金額算定表!$J$17,0)</f>
        <v>#DIV/0!</v>
      </c>
      <c r="R22" s="68" t="e">
        <f>Q22-H22</f>
        <v>#DIV/0!</v>
      </c>
      <c r="S22" s="25"/>
      <c r="T22" s="25"/>
      <c r="U22" s="10"/>
      <c r="V22" s="10"/>
    </row>
    <row r="23" spans="1:23">
      <c r="A23" s="5"/>
      <c r="B23" s="5"/>
      <c r="C23" s="5"/>
      <c r="D23" s="5"/>
      <c r="E23" s="5"/>
      <c r="F23" s="5"/>
      <c r="G23" s="2">
        <f t="shared" si="4"/>
        <v>0</v>
      </c>
      <c r="H23" s="43" t="e">
        <f>ROUND(G23*1.1*単価スライド金額算定表!$J$17,0)</f>
        <v>#DIV/0!</v>
      </c>
      <c r="I23" s="5"/>
      <c r="J23" s="45"/>
      <c r="K23" s="5"/>
      <c r="L23" s="5"/>
      <c r="M23" s="13">
        <f t="shared" si="5"/>
        <v>0</v>
      </c>
      <c r="N23" s="7"/>
      <c r="O23" s="13" t="str">
        <f t="shared" si="6"/>
        <v>ー</v>
      </c>
      <c r="P23" s="2">
        <f>IF(N23&lt;&gt;0,ROUND(E23*N23/単価スライド金額算定表!$J$17,0),ROUND(E23*M23,0))</f>
        <v>0</v>
      </c>
      <c r="Q23" s="43" t="e">
        <f>ROUND(P23*1.1*単価スライド金額算定表!$J$17,0)</f>
        <v>#DIV/0!</v>
      </c>
      <c r="R23" s="68" t="e">
        <f t="shared" ref="R23:R27" si="7">Q23-H23</f>
        <v>#DIV/0!</v>
      </c>
      <c r="S23" s="25"/>
      <c r="T23" s="25"/>
      <c r="U23" s="10"/>
      <c r="V23" s="10"/>
    </row>
    <row r="24" spans="1:23">
      <c r="A24" s="5"/>
      <c r="B24" s="5"/>
      <c r="C24" s="5"/>
      <c r="D24" s="5"/>
      <c r="E24" s="5"/>
      <c r="F24" s="5"/>
      <c r="G24" s="2">
        <f t="shared" si="4"/>
        <v>0</v>
      </c>
      <c r="H24" s="43" t="e">
        <f>ROUND(G24*1.1*単価スライド金額算定表!$J$17,0)</f>
        <v>#DIV/0!</v>
      </c>
      <c r="I24" s="5"/>
      <c r="J24" s="45"/>
      <c r="K24" s="5"/>
      <c r="L24" s="5"/>
      <c r="M24" s="13">
        <f t="shared" si="5"/>
        <v>0</v>
      </c>
      <c r="N24" s="7"/>
      <c r="O24" s="13" t="str">
        <f t="shared" si="6"/>
        <v>ー</v>
      </c>
      <c r="P24" s="2">
        <f>IF(N24&lt;&gt;0,ROUND(E24*N24/単価スライド金額算定表!$J$17,0),ROUND(E24*M24,0))</f>
        <v>0</v>
      </c>
      <c r="Q24" s="43" t="e">
        <f>ROUND(P24*1.1*単価スライド金額算定表!$J$17,0)</f>
        <v>#DIV/0!</v>
      </c>
      <c r="R24" s="68" t="e">
        <f t="shared" si="7"/>
        <v>#DIV/0!</v>
      </c>
      <c r="S24" s="25"/>
      <c r="T24" s="25"/>
      <c r="U24" s="10"/>
      <c r="V24" s="10"/>
    </row>
    <row r="25" spans="1:23">
      <c r="A25" s="5"/>
      <c r="B25" s="5"/>
      <c r="C25" s="5"/>
      <c r="D25" s="5"/>
      <c r="E25" s="5"/>
      <c r="F25" s="5"/>
      <c r="G25" s="2">
        <f t="shared" si="4"/>
        <v>0</v>
      </c>
      <c r="H25" s="43" t="e">
        <f>ROUND(G25*1.1*単価スライド金額算定表!$J$17,0)</f>
        <v>#DIV/0!</v>
      </c>
      <c r="I25" s="5"/>
      <c r="J25" s="45"/>
      <c r="K25" s="5"/>
      <c r="L25" s="5"/>
      <c r="M25" s="13">
        <f t="shared" si="5"/>
        <v>0</v>
      </c>
      <c r="N25" s="7"/>
      <c r="O25" s="13" t="str">
        <f t="shared" si="6"/>
        <v>ー</v>
      </c>
      <c r="P25" s="2">
        <f>IF(N25&lt;&gt;0,ROUND(E25*N25/単価スライド金額算定表!$J$17,0),ROUND(E25*M25,0))</f>
        <v>0</v>
      </c>
      <c r="Q25" s="43" t="e">
        <f>ROUND(P25*1.1*単価スライド金額算定表!$J$17,0)</f>
        <v>#DIV/0!</v>
      </c>
      <c r="R25" s="68" t="e">
        <f t="shared" si="7"/>
        <v>#DIV/0!</v>
      </c>
      <c r="S25" s="25"/>
      <c r="T25" s="25"/>
      <c r="U25" s="10"/>
      <c r="V25" s="10"/>
    </row>
    <row r="26" spans="1:23">
      <c r="A26" s="5"/>
      <c r="B26" s="5"/>
      <c r="C26" s="5"/>
      <c r="D26" s="5"/>
      <c r="E26" s="5"/>
      <c r="F26" s="5"/>
      <c r="G26" s="2">
        <f t="shared" si="4"/>
        <v>0</v>
      </c>
      <c r="H26" s="43" t="e">
        <f>ROUND(G26*1.1*単価スライド金額算定表!$J$17,0)</f>
        <v>#DIV/0!</v>
      </c>
      <c r="I26" s="5"/>
      <c r="J26" s="45"/>
      <c r="K26" s="5"/>
      <c r="L26" s="5"/>
      <c r="M26" s="13">
        <f t="shared" si="5"/>
        <v>0</v>
      </c>
      <c r="N26" s="7"/>
      <c r="O26" s="13" t="str">
        <f t="shared" si="6"/>
        <v>ー</v>
      </c>
      <c r="P26" s="2">
        <f>IF(N26&lt;&gt;0,ROUND(E26*N26/単価スライド金額算定表!$J$17,0),ROUND(E26*M26,0))</f>
        <v>0</v>
      </c>
      <c r="Q26" s="43" t="e">
        <f>ROUND(P26*1.1*単価スライド金額算定表!$J$17,0)</f>
        <v>#DIV/0!</v>
      </c>
      <c r="R26" s="68" t="e">
        <f t="shared" si="7"/>
        <v>#DIV/0!</v>
      </c>
      <c r="S26" s="25"/>
      <c r="T26" s="25"/>
      <c r="U26" s="10"/>
      <c r="V26" s="10"/>
    </row>
    <row r="27" spans="1:23">
      <c r="A27" s="5"/>
      <c r="B27" s="5"/>
      <c r="C27" s="5"/>
      <c r="D27" s="5"/>
      <c r="E27" s="5"/>
      <c r="F27" s="5"/>
      <c r="G27" s="2">
        <f t="shared" si="4"/>
        <v>0</v>
      </c>
      <c r="H27" s="43" t="e">
        <f>ROUND(G27*1.1*単価スライド金額算定表!$J$17,0)</f>
        <v>#DIV/0!</v>
      </c>
      <c r="I27" s="5"/>
      <c r="J27" s="45"/>
      <c r="K27" s="5"/>
      <c r="L27" s="5"/>
      <c r="M27" s="13">
        <f t="shared" si="5"/>
        <v>0</v>
      </c>
      <c r="N27" s="7"/>
      <c r="O27" s="13" t="str">
        <f t="shared" si="6"/>
        <v>ー</v>
      </c>
      <c r="P27" s="2">
        <f>IF(N27&lt;&gt;0,ROUND(E27*N27/単価スライド金額算定表!$J$17,0),ROUND(E27*M27,0))</f>
        <v>0</v>
      </c>
      <c r="Q27" s="43" t="e">
        <f>ROUND(P27*1.1*単価スライド金額算定表!$J$17,0)</f>
        <v>#DIV/0!</v>
      </c>
      <c r="R27" s="68" t="e">
        <f t="shared" si="7"/>
        <v>#DIV/0!</v>
      </c>
      <c r="S27" s="25"/>
      <c r="T27" s="25"/>
      <c r="U27" s="10"/>
      <c r="V27" s="10"/>
    </row>
    <row r="28" spans="1:23" ht="19.5" thickBot="1">
      <c r="A28" s="5"/>
      <c r="B28" s="5"/>
      <c r="C28" s="5"/>
      <c r="D28" s="5"/>
      <c r="E28" s="5"/>
      <c r="F28" s="5"/>
      <c r="G28" s="2">
        <f t="shared" si="4"/>
        <v>0</v>
      </c>
      <c r="H28" s="43" t="e">
        <f>ROUND(G28*1.1*単価スライド金額算定表!$J$17,0)</f>
        <v>#DIV/0!</v>
      </c>
      <c r="I28" s="5"/>
      <c r="J28" s="45"/>
      <c r="K28" s="5"/>
      <c r="L28" s="5"/>
      <c r="M28" s="13">
        <f t="shared" si="5"/>
        <v>0</v>
      </c>
      <c r="N28" s="7"/>
      <c r="O28" s="13" t="str">
        <f t="shared" si="6"/>
        <v>ー</v>
      </c>
      <c r="P28" s="2">
        <f>IF(N28&lt;&gt;0,ROUND(E28*N28/単価スライド金額算定表!$J$17,0),ROUND(E28*M28,0))</f>
        <v>0</v>
      </c>
      <c r="Q28" s="43" t="e">
        <f>ROUND(P28*1.1*単価スライド金額算定表!$J$17,0)</f>
        <v>#DIV/0!</v>
      </c>
      <c r="R28" s="68" t="e">
        <f>Q28-H28</f>
        <v>#DIV/0!</v>
      </c>
      <c r="S28" s="26"/>
      <c r="T28" s="26"/>
      <c r="U28" s="10"/>
      <c r="V28" s="10"/>
    </row>
    <row r="29" spans="1:23" s="21" customFormat="1" thickBot="1">
      <c r="A29" s="15" t="s">
        <v>17</v>
      </c>
      <c r="B29" s="16"/>
      <c r="C29" s="16"/>
      <c r="D29" s="16"/>
      <c r="E29" s="16"/>
      <c r="F29" s="16"/>
      <c r="G29" s="16"/>
      <c r="H29" s="44" t="e">
        <f>SUM(H19:H28)</f>
        <v>#DIV/0!</v>
      </c>
      <c r="I29" s="16"/>
      <c r="J29" s="42"/>
      <c r="K29" s="14"/>
      <c r="L29" s="14"/>
      <c r="M29" s="17"/>
      <c r="N29" s="16"/>
      <c r="O29" s="17"/>
      <c r="P29" s="16"/>
      <c r="Q29" s="44" t="e">
        <f>SUM(Q19:Q28)</f>
        <v>#DIV/0!</v>
      </c>
      <c r="R29" s="42" t="e">
        <f>SUM(R19:R28)</f>
        <v>#DIV/0!</v>
      </c>
      <c r="S29" s="18" t="e">
        <f>ROUND(R29/単価スライド金額算定表!$J$15,3)</f>
        <v>#DIV/0!</v>
      </c>
      <c r="T29" s="19" t="e">
        <f>IF(S29&gt;=0.01,"対象","対象外")</f>
        <v>#DIV/0!</v>
      </c>
      <c r="U29" s="20"/>
      <c r="V29" s="20"/>
      <c r="W29" s="11"/>
    </row>
    <row r="30" spans="1:23">
      <c r="N30" s="29"/>
      <c r="O30" s="30"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t="s">
        <v>25</v>
      </c>
      <c r="B31" s="5">
        <v>18</v>
      </c>
      <c r="C31" s="5" t="s">
        <v>27</v>
      </c>
      <c r="D31" s="5">
        <v>1000</v>
      </c>
      <c r="E31" s="5">
        <v>500</v>
      </c>
      <c r="F31" s="5">
        <v>11000</v>
      </c>
      <c r="G31" s="2">
        <f>E31*F31</f>
        <v>5500000</v>
      </c>
      <c r="H31" s="43" t="e">
        <f>ROUND(G31*1.1*単価スライド金額算定表!$J$17,0)</f>
        <v>#DIV/0!</v>
      </c>
      <c r="I31" s="5" t="s">
        <v>9</v>
      </c>
      <c r="J31" s="45">
        <v>20000</v>
      </c>
      <c r="K31" s="5"/>
      <c r="L31" s="5"/>
      <c r="M31" s="13">
        <f>IF(J31&lt;&gt;0,J31,IF(K31+L31&lt;&gt;0,ROUND(AVERAGE(K31:L31),0),0))</f>
        <v>20000</v>
      </c>
      <c r="N31" s="7"/>
      <c r="O31" s="13" t="str">
        <f>IF(N31=0,"ー",IF(N31&gt;1.3*M31,"要","不要"))</f>
        <v>ー</v>
      </c>
      <c r="P31" s="2">
        <f>IF(N31&lt;&gt;0,ROUND(E31*N31/単価スライド金額算定表!$J$17,0),ROUND(E31*M31,0))</f>
        <v>10000000</v>
      </c>
      <c r="Q31" s="43" t="e">
        <f>ROUND(P31*1.1*単価スライド金額算定表!$J$17,0)</f>
        <v>#DIV/0!</v>
      </c>
      <c r="R31" s="68" t="e">
        <f>Q31-H31</f>
        <v>#DIV/0!</v>
      </c>
      <c r="S31" s="25"/>
      <c r="T31" s="25"/>
      <c r="U31" s="10" t="s">
        <v>37</v>
      </c>
      <c r="V31" s="10"/>
    </row>
    <row r="32" spans="1:23">
      <c r="A32" s="5" t="s">
        <v>25</v>
      </c>
      <c r="B32" s="5">
        <v>18</v>
      </c>
      <c r="C32" s="5" t="s">
        <v>27</v>
      </c>
      <c r="D32" s="5">
        <v>1000</v>
      </c>
      <c r="E32" s="5">
        <v>500</v>
      </c>
      <c r="F32" s="5">
        <v>11000</v>
      </c>
      <c r="G32" s="2">
        <f t="shared" ref="G32:G40" si="8">E32*F32</f>
        <v>5500000</v>
      </c>
      <c r="H32" s="43" t="e">
        <f>ROUND(G32*1.1*単価スライド金額算定表!$J$17,0)</f>
        <v>#DIV/0!</v>
      </c>
      <c r="I32" s="5" t="s">
        <v>21</v>
      </c>
      <c r="J32" s="45">
        <v>21000</v>
      </c>
      <c r="K32" s="5"/>
      <c r="L32" s="5"/>
      <c r="M32" s="13">
        <f>IF(J32&lt;&gt;0,J32,IF(K32+L32&lt;&gt;0,ROUND(AVERAGE(K32:L32),0),0))</f>
        <v>21000</v>
      </c>
      <c r="N32" s="7"/>
      <c r="O32" s="13" t="str">
        <f t="shared" ref="O32:O40" si="9">IF(N32=0,"ー",IF(N32&gt;1.3*M32,"要","不要"))</f>
        <v>ー</v>
      </c>
      <c r="P32" s="2">
        <f>IF(N32&lt;&gt;0,ROUND(E32*N32/単価スライド金額算定表!$J$17,0),ROUND(E32*M32,0))</f>
        <v>10500000</v>
      </c>
      <c r="Q32" s="43" t="e">
        <f>ROUND(P32*1.1*単価スライド金額算定表!$J$17,0)</f>
        <v>#DIV/0!</v>
      </c>
      <c r="R32" s="68" t="e">
        <f>Q32-H32</f>
        <v>#DIV/0!</v>
      </c>
      <c r="S32" s="25"/>
      <c r="T32" s="25"/>
      <c r="U32" s="10" t="s">
        <v>37</v>
      </c>
      <c r="V32" s="10"/>
    </row>
    <row r="33" spans="1:23">
      <c r="A33" s="5" t="s">
        <v>25</v>
      </c>
      <c r="B33" s="5">
        <v>21</v>
      </c>
      <c r="C33" s="5" t="s">
        <v>26</v>
      </c>
      <c r="D33" s="5">
        <v>1500</v>
      </c>
      <c r="E33" s="5">
        <v>500</v>
      </c>
      <c r="F33" s="5">
        <v>12000</v>
      </c>
      <c r="G33" s="2">
        <f t="shared" si="8"/>
        <v>6000000</v>
      </c>
      <c r="H33" s="43" t="e">
        <f>ROUND(G33*1.1*単価スライド金額算定表!$J$17,0)</f>
        <v>#DIV/0!</v>
      </c>
      <c r="I33" s="5" t="s">
        <v>9</v>
      </c>
      <c r="J33" s="45"/>
      <c r="K33" s="5">
        <v>26000</v>
      </c>
      <c r="L33" s="5">
        <v>24000</v>
      </c>
      <c r="M33" s="13">
        <f t="shared" ref="M33:M40" si="10">IF(J33&lt;&gt;0,J33,IF(K33+L33&lt;&gt;0,ROUND(AVERAGE(K33:L33),0),0))</f>
        <v>25000</v>
      </c>
      <c r="N33" s="7"/>
      <c r="O33" s="13" t="str">
        <f t="shared" si="9"/>
        <v>ー</v>
      </c>
      <c r="P33" s="2">
        <f>IF(N33&lt;&gt;0,ROUND(E33*N33/単価スライド金額算定表!$J$17,0),ROUND(E33*M33,0))</f>
        <v>12500000</v>
      </c>
      <c r="Q33" s="43" t="e">
        <f>ROUND(P33*1.1*単価スライド金額算定表!$J$17,0)</f>
        <v>#DIV/0!</v>
      </c>
      <c r="R33" s="68" t="e">
        <f>Q33-H33</f>
        <v>#DIV/0!</v>
      </c>
      <c r="S33" s="25"/>
      <c r="T33" s="25"/>
      <c r="U33" s="10" t="s">
        <v>38</v>
      </c>
      <c r="V33" s="10"/>
    </row>
    <row r="34" spans="1:23">
      <c r="A34" s="5" t="s">
        <v>25</v>
      </c>
      <c r="B34" s="5">
        <v>21</v>
      </c>
      <c r="C34" s="5" t="s">
        <v>26</v>
      </c>
      <c r="D34" s="5">
        <v>1500</v>
      </c>
      <c r="E34" s="5">
        <v>500</v>
      </c>
      <c r="F34" s="5">
        <v>12000</v>
      </c>
      <c r="G34" s="2">
        <f t="shared" si="8"/>
        <v>6000000</v>
      </c>
      <c r="H34" s="43" t="e">
        <f>ROUND(G34*1.1*単価スライド金額算定表!$J$17,0)</f>
        <v>#DIV/0!</v>
      </c>
      <c r="I34" s="5" t="s">
        <v>21</v>
      </c>
      <c r="J34" s="45"/>
      <c r="K34" s="5"/>
      <c r="L34" s="5">
        <v>26000</v>
      </c>
      <c r="M34" s="13">
        <f t="shared" si="10"/>
        <v>26000</v>
      </c>
      <c r="N34" s="7"/>
      <c r="O34" s="13" t="str">
        <f t="shared" si="9"/>
        <v>ー</v>
      </c>
      <c r="P34" s="2">
        <f>IF(N34&lt;&gt;0,ROUND(E34*N34/単価スライド金額算定表!$J$17,0),ROUND(E34*M34,0))</f>
        <v>13000000</v>
      </c>
      <c r="Q34" s="43" t="e">
        <f>ROUND(P34*1.1*単価スライド金額算定表!$J$17,0)</f>
        <v>#DIV/0!</v>
      </c>
      <c r="R34" s="68" t="e">
        <f>Q34-H34</f>
        <v>#DIV/0!</v>
      </c>
      <c r="S34" s="25"/>
      <c r="T34" s="25"/>
      <c r="U34" s="10" t="s">
        <v>38</v>
      </c>
      <c r="V34" s="10"/>
    </row>
    <row r="35" spans="1:23">
      <c r="A35" s="5" t="s">
        <v>25</v>
      </c>
      <c r="B35" s="5">
        <v>21</v>
      </c>
      <c r="C35" s="5" t="s">
        <v>26</v>
      </c>
      <c r="D35" s="5">
        <v>1500</v>
      </c>
      <c r="E35" s="5">
        <v>500</v>
      </c>
      <c r="F35" s="5">
        <v>12000</v>
      </c>
      <c r="G35" s="2">
        <f t="shared" si="8"/>
        <v>6000000</v>
      </c>
      <c r="H35" s="43" t="e">
        <f>ROUND(G35*1.1*単価スライド金額算定表!$J$17,0)</f>
        <v>#DIV/0!</v>
      </c>
      <c r="I35" s="5" t="s">
        <v>22</v>
      </c>
      <c r="J35" s="45"/>
      <c r="K35" s="5">
        <v>27000</v>
      </c>
      <c r="L35" s="5"/>
      <c r="M35" s="13">
        <f t="shared" si="10"/>
        <v>27000</v>
      </c>
      <c r="N35" s="7"/>
      <c r="O35" s="13" t="str">
        <f t="shared" si="9"/>
        <v>ー</v>
      </c>
      <c r="P35" s="2">
        <f>IF(N35&lt;&gt;0,ROUND(E35*N35/単価スライド金額算定表!$J$17,0),ROUND(E35*M35,0))</f>
        <v>13500000</v>
      </c>
      <c r="Q35" s="43" t="e">
        <f>ROUND(P35*1.1*単価スライド金額算定表!$J$17,0)</f>
        <v>#DIV/0!</v>
      </c>
      <c r="R35" s="68" t="e">
        <f>Q35-H35</f>
        <v>#DIV/0!</v>
      </c>
      <c r="S35" s="63"/>
      <c r="T35" s="63"/>
      <c r="U35" s="10" t="s">
        <v>38</v>
      </c>
      <c r="V35" s="10"/>
    </row>
    <row r="36" spans="1:23">
      <c r="A36" s="5" t="s">
        <v>30</v>
      </c>
      <c r="B36" s="5">
        <v>300</v>
      </c>
      <c r="C36" s="5" t="s">
        <v>152</v>
      </c>
      <c r="D36" s="5">
        <v>1000</v>
      </c>
      <c r="E36" s="5">
        <v>500</v>
      </c>
      <c r="F36" s="5">
        <v>7000</v>
      </c>
      <c r="G36" s="2">
        <f t="shared" si="8"/>
        <v>3500000</v>
      </c>
      <c r="H36" s="43" t="e">
        <f>ROUND(G36*1.1*単価スライド金額算定表!$J$17,0)</f>
        <v>#DIV/0!</v>
      </c>
      <c r="I36" s="5" t="s">
        <v>153</v>
      </c>
      <c r="J36" s="45">
        <v>7100</v>
      </c>
      <c r="K36" s="5"/>
      <c r="L36" s="5"/>
      <c r="M36" s="13">
        <f t="shared" si="10"/>
        <v>7100</v>
      </c>
      <c r="N36" s="7"/>
      <c r="O36" s="13" t="str">
        <f t="shared" si="9"/>
        <v>ー</v>
      </c>
      <c r="P36" s="2">
        <f>IF(N36&lt;&gt;0,ROUND(E36*N36/単価スライド金額算定表!$J$17,0),ROUND(E36*M36,0))</f>
        <v>3550000</v>
      </c>
      <c r="Q36" s="43" t="e">
        <f>ROUND(P36*1.1*単価スライド金額算定表!$J$17,0)</f>
        <v>#DIV/0!</v>
      </c>
      <c r="R36" s="68" t="e">
        <f t="shared" ref="R36:R40" si="11">Q36-H36</f>
        <v>#DIV/0!</v>
      </c>
      <c r="S36" s="25"/>
      <c r="T36" s="25"/>
      <c r="U36" s="10"/>
      <c r="V36" s="10"/>
    </row>
    <row r="37" spans="1:23">
      <c r="A37" s="5" t="s">
        <v>30</v>
      </c>
      <c r="B37" s="5">
        <v>300</v>
      </c>
      <c r="C37" s="5" t="s">
        <v>152</v>
      </c>
      <c r="D37" s="5">
        <v>1000</v>
      </c>
      <c r="E37" s="5">
        <v>500</v>
      </c>
      <c r="F37" s="5">
        <v>7000</v>
      </c>
      <c r="G37" s="2">
        <f t="shared" si="8"/>
        <v>3500000</v>
      </c>
      <c r="H37" s="43" t="e">
        <f>ROUND(G37*1.1*単価スライド金額算定表!$J$17,0)</f>
        <v>#DIV/0!</v>
      </c>
      <c r="I37" s="5" t="s">
        <v>10</v>
      </c>
      <c r="J37" s="45">
        <v>7200</v>
      </c>
      <c r="K37" s="5"/>
      <c r="L37" s="5"/>
      <c r="M37" s="13">
        <f t="shared" si="10"/>
        <v>7200</v>
      </c>
      <c r="N37" s="7"/>
      <c r="O37" s="13" t="str">
        <f t="shared" si="9"/>
        <v>ー</v>
      </c>
      <c r="P37" s="2">
        <f>IF(N37&lt;&gt;0,ROUND(E37*N37/単価スライド金額算定表!$J$17,0),ROUND(E37*M37,0))</f>
        <v>3600000</v>
      </c>
      <c r="Q37" s="43" t="e">
        <f>ROUND(P37*1.1*単価スライド金額算定表!$J$17,0)</f>
        <v>#DIV/0!</v>
      </c>
      <c r="R37" s="68" t="e">
        <f t="shared" si="11"/>
        <v>#DIV/0!</v>
      </c>
      <c r="S37" s="65"/>
      <c r="T37" s="65"/>
      <c r="U37" s="10"/>
      <c r="V37" s="10"/>
    </row>
    <row r="38" spans="1:23">
      <c r="A38" s="5" t="s">
        <v>31</v>
      </c>
      <c r="B38" s="5">
        <v>400</v>
      </c>
      <c r="C38" s="5" t="s">
        <v>152</v>
      </c>
      <c r="D38" s="5">
        <v>1000</v>
      </c>
      <c r="E38" s="5">
        <v>500</v>
      </c>
      <c r="F38" s="5">
        <v>7500</v>
      </c>
      <c r="G38" s="2">
        <f t="shared" si="8"/>
        <v>3750000</v>
      </c>
      <c r="H38" s="43" t="e">
        <f>ROUND(G38*1.1*単価スライド金額算定表!$J$17,0)</f>
        <v>#DIV/0!</v>
      </c>
      <c r="I38" s="5" t="s">
        <v>153</v>
      </c>
      <c r="J38" s="45">
        <v>7600</v>
      </c>
      <c r="K38" s="5"/>
      <c r="L38" s="5"/>
      <c r="M38" s="13">
        <f t="shared" si="10"/>
        <v>7600</v>
      </c>
      <c r="N38" s="7"/>
      <c r="O38" s="13" t="str">
        <f t="shared" si="9"/>
        <v>ー</v>
      </c>
      <c r="P38" s="2">
        <f>IF(N38&lt;&gt;0,ROUND(E38*N38/単価スライド金額算定表!$J$17,0),ROUND(E38*M38,0))</f>
        <v>3800000</v>
      </c>
      <c r="Q38" s="43" t="e">
        <f>ROUND(P38*1.1*単価スライド金額算定表!$J$17,0)</f>
        <v>#DIV/0!</v>
      </c>
      <c r="R38" s="68" t="e">
        <f t="shared" si="11"/>
        <v>#DIV/0!</v>
      </c>
      <c r="S38" s="65"/>
      <c r="T38" s="65"/>
      <c r="U38" s="10"/>
      <c r="V38" s="10"/>
    </row>
    <row r="39" spans="1:23">
      <c r="A39" s="5" t="s">
        <v>31</v>
      </c>
      <c r="B39" s="5">
        <v>400</v>
      </c>
      <c r="C39" s="5" t="s">
        <v>152</v>
      </c>
      <c r="D39" s="5">
        <v>1000</v>
      </c>
      <c r="E39" s="5">
        <v>500</v>
      </c>
      <c r="F39" s="5">
        <v>7500</v>
      </c>
      <c r="G39" s="2">
        <f t="shared" si="8"/>
        <v>3750000</v>
      </c>
      <c r="H39" s="43" t="e">
        <f>ROUND(G39*1.1*単価スライド金額算定表!$J$17,0)</f>
        <v>#DIV/0!</v>
      </c>
      <c r="I39" s="5" t="s">
        <v>10</v>
      </c>
      <c r="J39" s="45">
        <v>7700</v>
      </c>
      <c r="K39" s="5"/>
      <c r="L39" s="5"/>
      <c r="M39" s="13">
        <f t="shared" si="10"/>
        <v>7700</v>
      </c>
      <c r="N39" s="7"/>
      <c r="O39" s="13" t="str">
        <f t="shared" si="9"/>
        <v>ー</v>
      </c>
      <c r="P39" s="2">
        <f>IF(N39&lt;&gt;0,ROUND(E39*N39/単価スライド金額算定表!$J$17,0),ROUND(E39*M39,0))</f>
        <v>3850000</v>
      </c>
      <c r="Q39" s="43" t="e">
        <f>ROUND(P39*1.1*単価スライド金額算定表!$J$17,0)</f>
        <v>#DIV/0!</v>
      </c>
      <c r="R39" s="68" t="e">
        <f t="shared" si="11"/>
        <v>#DIV/0!</v>
      </c>
      <c r="S39" s="65"/>
      <c r="T39" s="65"/>
      <c r="U39" s="10"/>
      <c r="V39" s="10"/>
    </row>
    <row r="40" spans="1:23" ht="19.5" thickBot="1">
      <c r="A40" s="5" t="s">
        <v>31</v>
      </c>
      <c r="B40" s="5">
        <v>500</v>
      </c>
      <c r="C40" s="5" t="s">
        <v>152</v>
      </c>
      <c r="D40" s="5">
        <v>500</v>
      </c>
      <c r="E40" s="5">
        <v>500</v>
      </c>
      <c r="F40" s="5">
        <v>7500</v>
      </c>
      <c r="G40" s="2">
        <f t="shared" si="8"/>
        <v>3750000</v>
      </c>
      <c r="H40" s="43" t="e">
        <f>ROUND(G40*1.1*単価スライド金額算定表!$J$17,0)</f>
        <v>#DIV/0!</v>
      </c>
      <c r="I40" s="5" t="s">
        <v>22</v>
      </c>
      <c r="J40" s="45">
        <v>7800</v>
      </c>
      <c r="K40" s="5"/>
      <c r="L40" s="5"/>
      <c r="M40" s="13">
        <f t="shared" si="10"/>
        <v>7800</v>
      </c>
      <c r="N40" s="7"/>
      <c r="O40" s="13" t="str">
        <f t="shared" si="9"/>
        <v>ー</v>
      </c>
      <c r="P40" s="2">
        <f>IF(N40&lt;&gt;0,ROUND(E40*N40/単価スライド金額算定表!$J$17,0),ROUND(E40*M40,0))</f>
        <v>3900000</v>
      </c>
      <c r="Q40" s="43" t="e">
        <f>ROUND(P40*1.1*単価スライド金額算定表!$J$17,0)</f>
        <v>#DIV/0!</v>
      </c>
      <c r="R40" s="68" t="e">
        <f t="shared" si="11"/>
        <v>#DIV/0!</v>
      </c>
      <c r="S40" s="64"/>
      <c r="T40" s="64"/>
      <c r="U40" s="10"/>
      <c r="V40" s="10"/>
    </row>
    <row r="41" spans="1:23" s="21" customFormat="1" thickBot="1">
      <c r="A41" s="15" t="s">
        <v>28</v>
      </c>
      <c r="B41" s="16"/>
      <c r="C41" s="16"/>
      <c r="D41" s="16"/>
      <c r="E41" s="16"/>
      <c r="F41" s="16"/>
      <c r="G41" s="16"/>
      <c r="H41" s="44" t="e">
        <f t="shared" ref="H41" si="12">SUM(H31:H40)</f>
        <v>#DIV/0!</v>
      </c>
      <c r="I41" s="16"/>
      <c r="J41" s="42"/>
      <c r="K41" s="14"/>
      <c r="L41" s="14"/>
      <c r="M41" s="17"/>
      <c r="N41" s="16"/>
      <c r="O41" s="17"/>
      <c r="P41" s="16"/>
      <c r="Q41" s="44" t="e">
        <f t="shared" ref="Q41" si="13">SUM(Q31:Q40)</f>
        <v>#DIV/0!</v>
      </c>
      <c r="R41" s="42" t="e">
        <f>SUM(R31:R40)</f>
        <v>#DIV/0!</v>
      </c>
      <c r="S41" s="18" t="e">
        <f>ROUND(R41/単価スライド金額算定表!$J$15,3)</f>
        <v>#DIV/0!</v>
      </c>
      <c r="T41" s="19" t="e">
        <f>IF(S41&gt;=0.01,"対象","対象外")</f>
        <v>#DIV/0!</v>
      </c>
      <c r="U41" s="20"/>
      <c r="V41" s="20"/>
      <c r="W41" s="11"/>
    </row>
    <row r="42" spans="1:23">
      <c r="N42" s="29"/>
      <c r="O42" s="30"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t="s">
        <v>155</v>
      </c>
      <c r="B43" s="5" t="s">
        <v>156</v>
      </c>
      <c r="C43" s="5" t="s">
        <v>32</v>
      </c>
      <c r="D43" s="5">
        <v>100</v>
      </c>
      <c r="E43" s="5">
        <v>500</v>
      </c>
      <c r="F43" s="5">
        <v>7000</v>
      </c>
      <c r="G43" s="2">
        <f>E43*F43</f>
        <v>3500000</v>
      </c>
      <c r="H43" s="43" t="e">
        <f>ROUND(G43*1.1*単価スライド金額算定表!$J$17,0)</f>
        <v>#DIV/0!</v>
      </c>
      <c r="I43" s="5" t="s">
        <v>9</v>
      </c>
      <c r="J43" s="45">
        <v>9000</v>
      </c>
      <c r="K43" s="5"/>
      <c r="L43" s="5"/>
      <c r="M43" s="13">
        <f>IF(J43&lt;&gt;0,J43,IF(K43+L43&lt;&gt;0,ROUND(AVERAGE(K43:L43),0),0))</f>
        <v>9000</v>
      </c>
      <c r="N43" s="7"/>
      <c r="O43" s="13" t="str">
        <f>IF(N43=0,"ー",IF(N43&gt;1.3*M43,"要","不要"))</f>
        <v>ー</v>
      </c>
      <c r="P43" s="2">
        <f>IF(N43&lt;&gt;0,ROUND(E43*N43/単価スライド金額算定表!$J$17,0),ROUND(E43*M43,0))</f>
        <v>4500000</v>
      </c>
      <c r="Q43" s="43" t="e">
        <f>ROUND(P43*1.1*単価スライド金額算定表!$J$17,0)</f>
        <v>#DIV/0!</v>
      </c>
      <c r="R43" s="68" t="e">
        <f>Q43-H43</f>
        <v>#DIV/0!</v>
      </c>
      <c r="S43" s="25"/>
      <c r="T43" s="25"/>
      <c r="U43" s="10" t="s">
        <v>33</v>
      </c>
      <c r="V43" s="10"/>
    </row>
    <row r="44" spans="1:23">
      <c r="A44" s="5" t="s">
        <v>155</v>
      </c>
      <c r="B44" s="5" t="s">
        <v>156</v>
      </c>
      <c r="C44" s="5" t="s">
        <v>32</v>
      </c>
      <c r="D44" s="5">
        <v>150</v>
      </c>
      <c r="E44" s="5">
        <v>500</v>
      </c>
      <c r="F44" s="5">
        <v>7000</v>
      </c>
      <c r="G44" s="2">
        <f t="shared" ref="G44:G52" si="14">E44*F44</f>
        <v>3500000</v>
      </c>
      <c r="H44" s="43" t="e">
        <f>ROUND(G44*1.1*単価スライド金額算定表!$J$17,0)</f>
        <v>#DIV/0!</v>
      </c>
      <c r="I44" s="5" t="s">
        <v>21</v>
      </c>
      <c r="J44" s="45">
        <v>9500</v>
      </c>
      <c r="K44" s="5"/>
      <c r="L44" s="5"/>
      <c r="M44" s="13">
        <f t="shared" ref="M44:M52" si="15">IF(J44&lt;&gt;0,J44,IF(K44+L44&lt;&gt;0,ROUND(AVERAGE(K44:L44),0),0))</f>
        <v>9500</v>
      </c>
      <c r="N44" s="7"/>
      <c r="O44" s="13" t="str">
        <f t="shared" ref="O44:O52" si="16">IF(N44=0,"ー",IF(N44&gt;1.3*M44,"要","不要"))</f>
        <v>ー</v>
      </c>
      <c r="P44" s="2">
        <f>IF(N44&lt;&gt;0,ROUND(E44*N44/単価スライド金額算定表!$J$17,0),ROUND(E44*M44,0))</f>
        <v>4750000</v>
      </c>
      <c r="Q44" s="43" t="e">
        <f>ROUND(P44*1.1*単価スライド金額算定表!$J$17,0)</f>
        <v>#DIV/0!</v>
      </c>
      <c r="R44" s="68" t="e">
        <f>Q44-H44</f>
        <v>#DIV/0!</v>
      </c>
      <c r="S44" s="25"/>
      <c r="T44" s="25"/>
      <c r="U44" s="10" t="s">
        <v>33</v>
      </c>
      <c r="V44" s="10"/>
    </row>
    <row r="45" spans="1:23">
      <c r="A45" s="5" t="s">
        <v>155</v>
      </c>
      <c r="B45" s="5" t="s">
        <v>157</v>
      </c>
      <c r="C45" s="5" t="s">
        <v>32</v>
      </c>
      <c r="D45" s="5">
        <v>160</v>
      </c>
      <c r="E45" s="5">
        <v>500</v>
      </c>
      <c r="F45" s="5">
        <v>7500</v>
      </c>
      <c r="G45" s="2">
        <f t="shared" si="14"/>
        <v>3750000</v>
      </c>
      <c r="H45" s="43" t="e">
        <f>ROUND(G45*1.1*単価スライド金額算定表!$J$17,0)</f>
        <v>#DIV/0!</v>
      </c>
      <c r="I45" s="5" t="s">
        <v>9</v>
      </c>
      <c r="J45" s="45">
        <v>12000</v>
      </c>
      <c r="K45" s="5"/>
      <c r="L45" s="5"/>
      <c r="M45" s="13">
        <f t="shared" si="15"/>
        <v>12000</v>
      </c>
      <c r="N45" s="7"/>
      <c r="O45" s="13" t="str">
        <f t="shared" si="16"/>
        <v>ー</v>
      </c>
      <c r="P45" s="2">
        <f>IF(N45&lt;&gt;0,ROUND(E45*N45/単価スライド金額算定表!$J$17,0),ROUND(E45*M45,0))</f>
        <v>6000000</v>
      </c>
      <c r="Q45" s="43" t="e">
        <f>ROUND(P45*1.1*単価スライド金額算定表!$J$17,0)</f>
        <v>#DIV/0!</v>
      </c>
      <c r="R45" s="68" t="e">
        <f>Q45-H45</f>
        <v>#DIV/0!</v>
      </c>
      <c r="S45" s="25"/>
      <c r="T45" s="25"/>
      <c r="U45" s="10" t="s">
        <v>34</v>
      </c>
      <c r="V45" s="10"/>
    </row>
    <row r="46" spans="1:23">
      <c r="A46" s="5" t="s">
        <v>155</v>
      </c>
      <c r="B46" s="5" t="s">
        <v>157</v>
      </c>
      <c r="C46" s="5" t="s">
        <v>32</v>
      </c>
      <c r="D46" s="5">
        <v>170</v>
      </c>
      <c r="E46" s="5">
        <v>500</v>
      </c>
      <c r="F46" s="5">
        <v>7500</v>
      </c>
      <c r="G46" s="2">
        <f t="shared" si="14"/>
        <v>3750000</v>
      </c>
      <c r="H46" s="43" t="e">
        <f>ROUND(G46*1.1*単価スライド金額算定表!$J$17,0)</f>
        <v>#DIV/0!</v>
      </c>
      <c r="I46" s="5" t="s">
        <v>21</v>
      </c>
      <c r="J46" s="45">
        <v>12500</v>
      </c>
      <c r="K46" s="5"/>
      <c r="L46" s="5"/>
      <c r="M46" s="13">
        <f t="shared" si="15"/>
        <v>12500</v>
      </c>
      <c r="N46" s="7"/>
      <c r="O46" s="13" t="str">
        <f t="shared" si="16"/>
        <v>ー</v>
      </c>
      <c r="P46" s="2">
        <f>IF(N46&lt;&gt;0,ROUND(E46*N46/単価スライド金額算定表!$J$17,0),ROUND(E46*M46,0))</f>
        <v>6250000</v>
      </c>
      <c r="Q46" s="43" t="e">
        <f>ROUND(P46*1.1*単価スライド金額算定表!$J$17,0)</f>
        <v>#DIV/0!</v>
      </c>
      <c r="R46" s="68" t="e">
        <f>Q46-H46</f>
        <v>#DIV/0!</v>
      </c>
      <c r="S46" s="25"/>
      <c r="T46" s="25"/>
      <c r="U46" s="10" t="s">
        <v>34</v>
      </c>
      <c r="V46" s="10"/>
    </row>
    <row r="47" spans="1:23">
      <c r="A47" s="5" t="s">
        <v>155</v>
      </c>
      <c r="B47" s="5" t="s">
        <v>157</v>
      </c>
      <c r="C47" s="5" t="s">
        <v>32</v>
      </c>
      <c r="D47" s="5">
        <v>180</v>
      </c>
      <c r="E47" s="5">
        <v>500</v>
      </c>
      <c r="F47" s="5">
        <v>7500</v>
      </c>
      <c r="G47" s="2">
        <f t="shared" si="14"/>
        <v>3750000</v>
      </c>
      <c r="H47" s="43" t="e">
        <f>ROUND(G47*1.1*単価スライド金額算定表!$J$17,0)</f>
        <v>#DIV/0!</v>
      </c>
      <c r="I47" s="5" t="s">
        <v>22</v>
      </c>
      <c r="J47" s="45">
        <v>13000</v>
      </c>
      <c r="K47" s="5"/>
      <c r="L47" s="5"/>
      <c r="M47" s="13">
        <f t="shared" si="15"/>
        <v>13000</v>
      </c>
      <c r="N47" s="7"/>
      <c r="O47" s="13" t="str">
        <f t="shared" si="16"/>
        <v>ー</v>
      </c>
      <c r="P47" s="2">
        <f>IF(N47&lt;&gt;0,ROUND(E47*N47/単価スライド金額算定表!$J$17,0),ROUND(E47*M47,0))</f>
        <v>6500000</v>
      </c>
      <c r="Q47" s="43" t="e">
        <f>ROUND(P47*1.1*単価スライド金額算定表!$J$17,0)</f>
        <v>#DIV/0!</v>
      </c>
      <c r="R47" s="68" t="e">
        <f>Q47-H47</f>
        <v>#DIV/0!</v>
      </c>
      <c r="S47" s="63"/>
      <c r="T47" s="63"/>
      <c r="U47" s="10" t="s">
        <v>34</v>
      </c>
      <c r="V47" s="10"/>
    </row>
    <row r="48" spans="1:23">
      <c r="A48" s="5"/>
      <c r="B48" s="5"/>
      <c r="C48" s="5"/>
      <c r="D48" s="5"/>
      <c r="E48" s="5"/>
      <c r="F48" s="5"/>
      <c r="G48" s="2">
        <f t="shared" si="14"/>
        <v>0</v>
      </c>
      <c r="H48" s="43" t="e">
        <f>ROUND(G48*1.1*単価スライド金額算定表!$J$17,0)</f>
        <v>#DIV/0!</v>
      </c>
      <c r="I48" s="5"/>
      <c r="J48" s="45"/>
      <c r="K48" s="5"/>
      <c r="L48" s="5"/>
      <c r="M48" s="13">
        <f t="shared" si="15"/>
        <v>0</v>
      </c>
      <c r="N48" s="7"/>
      <c r="O48" s="13" t="str">
        <f t="shared" si="16"/>
        <v>ー</v>
      </c>
      <c r="P48" s="2">
        <f>IF(N48&lt;&gt;0,ROUND(E48*N48/単価スライド金額算定表!$J$17,0),ROUND(E48*M48,0))</f>
        <v>0</v>
      </c>
      <c r="Q48" s="43" t="e">
        <f>ROUND(P48*1.1*単価スライド金額算定表!$J$17,0)</f>
        <v>#DIV/0!</v>
      </c>
      <c r="R48" s="68" t="e">
        <f t="shared" ref="R48:R52" si="17">Q48-H48</f>
        <v>#DIV/0!</v>
      </c>
      <c r="S48" s="25"/>
      <c r="T48" s="25"/>
      <c r="U48" s="10"/>
      <c r="V48" s="10"/>
    </row>
    <row r="49" spans="1:23">
      <c r="A49" s="5"/>
      <c r="B49" s="5"/>
      <c r="C49" s="5"/>
      <c r="D49" s="5"/>
      <c r="E49" s="5"/>
      <c r="F49" s="5"/>
      <c r="G49" s="2">
        <f t="shared" si="14"/>
        <v>0</v>
      </c>
      <c r="H49" s="43" t="e">
        <f>ROUND(G49*1.1*単価スライド金額算定表!$J$17,0)</f>
        <v>#DIV/0!</v>
      </c>
      <c r="I49" s="5"/>
      <c r="J49" s="45"/>
      <c r="K49" s="5"/>
      <c r="L49" s="5"/>
      <c r="M49" s="13">
        <f t="shared" si="15"/>
        <v>0</v>
      </c>
      <c r="N49" s="7"/>
      <c r="O49" s="13" t="str">
        <f t="shared" si="16"/>
        <v>ー</v>
      </c>
      <c r="P49" s="2">
        <f>IF(N49&lt;&gt;0,ROUND(E49*N49/単価スライド金額算定表!$J$17,0),ROUND(E49*M49,0))</f>
        <v>0</v>
      </c>
      <c r="Q49" s="43" t="e">
        <f>ROUND(P49*1.1*単価スライド金額算定表!$J$17,0)</f>
        <v>#DIV/0!</v>
      </c>
      <c r="R49" s="68" t="e">
        <f t="shared" si="17"/>
        <v>#DIV/0!</v>
      </c>
      <c r="S49" s="25"/>
      <c r="T49" s="25"/>
      <c r="U49" s="10"/>
      <c r="V49" s="10"/>
    </row>
    <row r="50" spans="1:23">
      <c r="A50" s="5"/>
      <c r="B50" s="5"/>
      <c r="C50" s="5"/>
      <c r="D50" s="5"/>
      <c r="E50" s="5"/>
      <c r="F50" s="5"/>
      <c r="G50" s="2">
        <f t="shared" si="14"/>
        <v>0</v>
      </c>
      <c r="H50" s="43" t="e">
        <f>ROUND(G50*1.1*単価スライド金額算定表!$J$17,0)</f>
        <v>#DIV/0!</v>
      </c>
      <c r="I50" s="5"/>
      <c r="J50" s="45"/>
      <c r="K50" s="5"/>
      <c r="L50" s="5"/>
      <c r="M50" s="13">
        <f t="shared" si="15"/>
        <v>0</v>
      </c>
      <c r="N50" s="7"/>
      <c r="O50" s="13" t="str">
        <f t="shared" si="16"/>
        <v>ー</v>
      </c>
      <c r="P50" s="2">
        <f>IF(N50&lt;&gt;0,ROUND(E50*N50/単価スライド金額算定表!$J$17,0),ROUND(E50*M50,0))</f>
        <v>0</v>
      </c>
      <c r="Q50" s="43" t="e">
        <f>ROUND(P50*1.1*単価スライド金額算定表!$J$17,0)</f>
        <v>#DIV/0!</v>
      </c>
      <c r="R50" s="68" t="e">
        <f t="shared" si="17"/>
        <v>#DIV/0!</v>
      </c>
      <c r="S50" s="25"/>
      <c r="T50" s="25"/>
      <c r="U50" s="10"/>
      <c r="V50" s="10"/>
    </row>
    <row r="51" spans="1:23">
      <c r="A51" s="5"/>
      <c r="B51" s="5"/>
      <c r="C51" s="5"/>
      <c r="D51" s="5"/>
      <c r="E51" s="5"/>
      <c r="F51" s="5"/>
      <c r="G51" s="2">
        <f t="shared" si="14"/>
        <v>0</v>
      </c>
      <c r="H51" s="43" t="e">
        <f>ROUND(G51*1.1*単価スライド金額算定表!$J$17,0)</f>
        <v>#DIV/0!</v>
      </c>
      <c r="I51" s="5"/>
      <c r="J51" s="45"/>
      <c r="K51" s="5"/>
      <c r="L51" s="5"/>
      <c r="M51" s="13">
        <f t="shared" si="15"/>
        <v>0</v>
      </c>
      <c r="N51" s="7"/>
      <c r="O51" s="13" t="str">
        <f t="shared" si="16"/>
        <v>ー</v>
      </c>
      <c r="P51" s="2">
        <f>IF(N51&lt;&gt;0,ROUND(E51*N51/単価スライド金額算定表!$J$17,0),ROUND(E51*M51,0))</f>
        <v>0</v>
      </c>
      <c r="Q51" s="43" t="e">
        <f>ROUND(P51*1.1*単価スライド金額算定表!$J$17,0)</f>
        <v>#DIV/0!</v>
      </c>
      <c r="R51" s="68" t="e">
        <f t="shared" si="17"/>
        <v>#DIV/0!</v>
      </c>
      <c r="S51" s="25"/>
      <c r="T51" s="25"/>
      <c r="U51" s="10"/>
      <c r="V51" s="10"/>
    </row>
    <row r="52" spans="1:23" ht="19.5" thickBot="1">
      <c r="A52" s="5"/>
      <c r="B52" s="5"/>
      <c r="C52" s="5"/>
      <c r="D52" s="5"/>
      <c r="E52" s="5"/>
      <c r="F52" s="5"/>
      <c r="G52" s="2">
        <f t="shared" si="14"/>
        <v>0</v>
      </c>
      <c r="H52" s="43" t="e">
        <f>ROUND(G52*1.1*単価スライド金額算定表!$J$17,0)</f>
        <v>#DIV/0!</v>
      </c>
      <c r="I52" s="5"/>
      <c r="J52" s="45"/>
      <c r="K52" s="5"/>
      <c r="L52" s="5"/>
      <c r="M52" s="13">
        <f t="shared" si="15"/>
        <v>0</v>
      </c>
      <c r="N52" s="7"/>
      <c r="O52" s="13" t="str">
        <f t="shared" si="16"/>
        <v>ー</v>
      </c>
      <c r="P52" s="2">
        <f>IF(N52&lt;&gt;0,ROUND(E52*N52/単価スライド金額算定表!$J$17,0),ROUND(E52*M52,0))</f>
        <v>0</v>
      </c>
      <c r="Q52" s="43" t="e">
        <f>ROUND(P52*1.1*単価スライド金額算定表!$J$17,0)</f>
        <v>#DIV/0!</v>
      </c>
      <c r="R52" s="68" t="e">
        <f t="shared" si="17"/>
        <v>#DIV/0!</v>
      </c>
      <c r="S52" s="64"/>
      <c r="T52" s="64"/>
      <c r="U52" s="10"/>
      <c r="V52" s="10"/>
    </row>
    <row r="53" spans="1:23" s="21" customFormat="1" thickBot="1">
      <c r="A53" s="15" t="s">
        <v>29</v>
      </c>
      <c r="B53" s="16"/>
      <c r="C53" s="16"/>
      <c r="D53" s="16"/>
      <c r="E53" s="16"/>
      <c r="F53" s="16"/>
      <c r="G53" s="16"/>
      <c r="H53" s="44" t="e">
        <f t="shared" ref="H53" si="18">SUM(H43:H52)</f>
        <v>#DIV/0!</v>
      </c>
      <c r="I53" s="16"/>
      <c r="J53" s="42"/>
      <c r="K53" s="14"/>
      <c r="L53" s="14"/>
      <c r="M53" s="17"/>
      <c r="N53" s="16"/>
      <c r="O53" s="17"/>
      <c r="P53" s="16"/>
      <c r="Q53" s="44" t="e">
        <f t="shared" ref="Q53" si="19">SUM(Q43:Q52)</f>
        <v>#DIV/0!</v>
      </c>
      <c r="R53" s="42" t="e">
        <f>SUM(R43:R52)</f>
        <v>#DIV/0!</v>
      </c>
      <c r="S53" s="18" t="e">
        <f>ROUND(R53/単価スライド金額算定表!$J$15,3)</f>
        <v>#DIV/0!</v>
      </c>
      <c r="T53" s="19" t="e">
        <f>IF(S53&gt;=0.01,"対象","対象外")</f>
        <v>#DIV/0!</v>
      </c>
      <c r="U53" s="20"/>
      <c r="V53" s="20"/>
      <c r="W53" s="11"/>
    </row>
    <row r="54" spans="1:23">
      <c r="N54" s="29"/>
      <c r="O54" s="30"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t="s">
        <v>154</v>
      </c>
      <c r="B55" s="5"/>
      <c r="C55" s="5" t="s">
        <v>32</v>
      </c>
      <c r="D55" s="5">
        <v>70</v>
      </c>
      <c r="E55" s="5">
        <v>20</v>
      </c>
      <c r="F55" s="5">
        <v>1000</v>
      </c>
      <c r="G55" s="2">
        <f>E55*F55</f>
        <v>20000</v>
      </c>
      <c r="H55" s="43" t="e">
        <f>ROUND(G55*1.1*単価スライド金額算定表!$J$17,0)</f>
        <v>#DIV/0!</v>
      </c>
      <c r="I55" s="5" t="s">
        <v>9</v>
      </c>
      <c r="J55" s="45">
        <v>1500</v>
      </c>
      <c r="K55" s="5"/>
      <c r="L55" s="5"/>
      <c r="M55" s="13">
        <f>IF(J55&lt;&gt;0,J55,IF(K55+L55&lt;&gt;0,ROUND(AVERAGE(K55:L55),0),0))</f>
        <v>1500</v>
      </c>
      <c r="N55" s="7"/>
      <c r="O55" s="13" t="str">
        <f>IF(N55=0,"ー",IF(N55&gt;1.3*M55,"要","不要"))</f>
        <v>ー</v>
      </c>
      <c r="P55" s="2">
        <f>IF(N55&lt;&gt;0,ROUND(E55*N55/単価スライド金額算定表!$J$17,0),ROUND(E55*M55,0))</f>
        <v>30000</v>
      </c>
      <c r="Q55" s="43" t="e">
        <f>ROUND(P55*1.1*単価スライド金額算定表!$J$17,0)</f>
        <v>#DIV/0!</v>
      </c>
      <c r="R55" s="68" t="e">
        <f>Q55-H55</f>
        <v>#DIV/0!</v>
      </c>
      <c r="S55" s="25"/>
      <c r="T55" s="25"/>
      <c r="U55" s="10" t="s">
        <v>36</v>
      </c>
      <c r="V55" s="10"/>
    </row>
    <row r="56" spans="1:23">
      <c r="A56" s="5" t="s">
        <v>154</v>
      </c>
      <c r="B56" s="5"/>
      <c r="C56" s="5" t="s">
        <v>32</v>
      </c>
      <c r="D56" s="5">
        <v>70</v>
      </c>
      <c r="E56" s="5">
        <v>50</v>
      </c>
      <c r="F56" s="5">
        <v>1000</v>
      </c>
      <c r="G56" s="2">
        <f t="shared" ref="G56:G64" si="20">E56*F56</f>
        <v>50000</v>
      </c>
      <c r="H56" s="43" t="e">
        <f>ROUND(G56*1.1*単価スライド金額算定表!$J$17,0)</f>
        <v>#DIV/0!</v>
      </c>
      <c r="I56" s="5" t="s">
        <v>21</v>
      </c>
      <c r="J56" s="45">
        <v>1600</v>
      </c>
      <c r="K56" s="5"/>
      <c r="L56" s="5"/>
      <c r="M56" s="13">
        <f t="shared" ref="M56:M64" si="21">IF(J56&lt;&gt;0,J56,IF(K56+L56&lt;&gt;0,ROUND(AVERAGE(K56:L56),0),0))</f>
        <v>1600</v>
      </c>
      <c r="N56" s="7"/>
      <c r="O56" s="13" t="str">
        <f t="shared" ref="O56:O64" si="22">IF(N56=0,"ー",IF(N56&gt;1.3*M56,"要","不要"))</f>
        <v>ー</v>
      </c>
      <c r="P56" s="2">
        <f>IF(N56&lt;&gt;0,ROUND(E56*N56/単価スライド金額算定表!$J$17,0),ROUND(E56*M56,0))</f>
        <v>80000</v>
      </c>
      <c r="Q56" s="43" t="e">
        <f>ROUND(P56*1.1*単価スライド金額算定表!$J$17,0)</f>
        <v>#DIV/0!</v>
      </c>
      <c r="R56" s="68" t="e">
        <f>Q56-H56</f>
        <v>#DIV/0!</v>
      </c>
      <c r="S56" s="25"/>
      <c r="T56" s="25"/>
      <c r="U56" s="10" t="s">
        <v>36</v>
      </c>
      <c r="V56" s="10"/>
    </row>
    <row r="57" spans="1:23">
      <c r="A57" s="5"/>
      <c r="B57" s="5"/>
      <c r="C57" s="5"/>
      <c r="D57" s="5"/>
      <c r="E57" s="5"/>
      <c r="F57" s="5"/>
      <c r="G57" s="2">
        <f t="shared" si="20"/>
        <v>0</v>
      </c>
      <c r="H57" s="43" t="e">
        <f>ROUND(G57*1.1*単価スライド金額算定表!$J$17,0)</f>
        <v>#DIV/0!</v>
      </c>
      <c r="I57" s="5"/>
      <c r="J57" s="45"/>
      <c r="K57" s="5"/>
      <c r="L57" s="5"/>
      <c r="M57" s="13">
        <f t="shared" si="21"/>
        <v>0</v>
      </c>
      <c r="N57" s="7"/>
      <c r="O57" s="13" t="str">
        <f t="shared" si="22"/>
        <v>ー</v>
      </c>
      <c r="P57" s="2">
        <f>IF(N57&lt;&gt;0,ROUND(E57*N57/単価スライド金額算定表!$J$17,0),ROUND(E57*M57,0))</f>
        <v>0</v>
      </c>
      <c r="Q57" s="43" t="e">
        <f>ROUND(P57*1.1*単価スライド金額算定表!$J$17,0)</f>
        <v>#DIV/0!</v>
      </c>
      <c r="R57" s="68" t="e">
        <f>Q57-H57</f>
        <v>#DIV/0!</v>
      </c>
      <c r="S57" s="25"/>
      <c r="T57" s="25"/>
      <c r="U57" s="10"/>
      <c r="V57" s="10"/>
    </row>
    <row r="58" spans="1:23">
      <c r="A58" s="5"/>
      <c r="B58" s="5"/>
      <c r="C58" s="5"/>
      <c r="D58" s="5"/>
      <c r="E58" s="5"/>
      <c r="F58" s="5"/>
      <c r="G58" s="2">
        <f t="shared" si="20"/>
        <v>0</v>
      </c>
      <c r="H58" s="43" t="e">
        <f>ROUND(G58*1.1*単価スライド金額算定表!$J$17,0)</f>
        <v>#DIV/0!</v>
      </c>
      <c r="I58" s="5"/>
      <c r="J58" s="45"/>
      <c r="K58" s="5"/>
      <c r="L58" s="5"/>
      <c r="M58" s="13">
        <f t="shared" si="21"/>
        <v>0</v>
      </c>
      <c r="N58" s="7"/>
      <c r="O58" s="13" t="str">
        <f t="shared" si="22"/>
        <v>ー</v>
      </c>
      <c r="P58" s="2">
        <f>IF(N58&lt;&gt;0,ROUND(E58*N58/単価スライド金額算定表!$J$17,0),ROUND(E58*M58,0))</f>
        <v>0</v>
      </c>
      <c r="Q58" s="43" t="e">
        <f>ROUND(P58*1.1*単価スライド金額算定表!$J$17,0)</f>
        <v>#DIV/0!</v>
      </c>
      <c r="R58" s="68" t="e">
        <f>Q58-H58</f>
        <v>#DIV/0!</v>
      </c>
      <c r="S58" s="25"/>
      <c r="T58" s="25"/>
      <c r="U58" s="10"/>
      <c r="V58" s="10"/>
    </row>
    <row r="59" spans="1:23">
      <c r="A59" s="5"/>
      <c r="B59" s="5"/>
      <c r="C59" s="5"/>
      <c r="D59" s="5"/>
      <c r="E59" s="5"/>
      <c r="F59" s="5"/>
      <c r="G59" s="2">
        <f t="shared" si="20"/>
        <v>0</v>
      </c>
      <c r="H59" s="43" t="e">
        <f>ROUND(G59*1.1*単価スライド金額算定表!$J$17,0)</f>
        <v>#DIV/0!</v>
      </c>
      <c r="I59" s="5"/>
      <c r="J59" s="45"/>
      <c r="K59" s="5"/>
      <c r="L59" s="5"/>
      <c r="M59" s="13">
        <f t="shared" si="21"/>
        <v>0</v>
      </c>
      <c r="N59" s="7"/>
      <c r="O59" s="13" t="str">
        <f t="shared" si="22"/>
        <v>ー</v>
      </c>
      <c r="P59" s="2">
        <f>IF(N59&lt;&gt;0,ROUND(E59*N59/単価スライド金額算定表!$J$17,0),ROUND(E59*M59,0))</f>
        <v>0</v>
      </c>
      <c r="Q59" s="43" t="e">
        <f>ROUND(P59*1.1*単価スライド金額算定表!$J$17,0)</f>
        <v>#DIV/0!</v>
      </c>
      <c r="R59" s="68" t="e">
        <f t="shared" ref="R59:R64" si="23">Q59-H59</f>
        <v>#DIV/0!</v>
      </c>
      <c r="S59" s="25"/>
      <c r="T59" s="25"/>
      <c r="U59" s="10"/>
      <c r="V59" s="10"/>
    </row>
    <row r="60" spans="1:23">
      <c r="A60" s="5"/>
      <c r="B60" s="5"/>
      <c r="C60" s="5"/>
      <c r="D60" s="5"/>
      <c r="E60" s="5"/>
      <c r="F60" s="5"/>
      <c r="G60" s="2">
        <f t="shared" si="20"/>
        <v>0</v>
      </c>
      <c r="H60" s="43" t="e">
        <f>ROUND(G60*1.1*単価スライド金額算定表!$J$17,0)</f>
        <v>#DIV/0!</v>
      </c>
      <c r="I60" s="5"/>
      <c r="J60" s="45"/>
      <c r="K60" s="5"/>
      <c r="L60" s="5"/>
      <c r="M60" s="13">
        <f t="shared" si="21"/>
        <v>0</v>
      </c>
      <c r="N60" s="7"/>
      <c r="O60" s="13" t="str">
        <f t="shared" si="22"/>
        <v>ー</v>
      </c>
      <c r="P60" s="2">
        <f>IF(N60&lt;&gt;0,ROUND(E60*N60/単価スライド金額算定表!$J$17,0),ROUND(E60*M60,0))</f>
        <v>0</v>
      </c>
      <c r="Q60" s="43" t="e">
        <f>ROUND(P60*1.1*単価スライド金額算定表!$J$17,0)</f>
        <v>#DIV/0!</v>
      </c>
      <c r="R60" s="68" t="e">
        <f t="shared" si="23"/>
        <v>#DIV/0!</v>
      </c>
      <c r="S60" s="25"/>
      <c r="T60" s="25"/>
      <c r="U60" s="10"/>
      <c r="V60" s="10"/>
    </row>
    <row r="61" spans="1:23">
      <c r="A61" s="5"/>
      <c r="B61" s="5"/>
      <c r="C61" s="5"/>
      <c r="D61" s="5"/>
      <c r="E61" s="5"/>
      <c r="F61" s="5"/>
      <c r="G61" s="2">
        <f t="shared" si="20"/>
        <v>0</v>
      </c>
      <c r="H61" s="43" t="e">
        <f>ROUND(G61*1.1*単価スライド金額算定表!$J$17,0)</f>
        <v>#DIV/0!</v>
      </c>
      <c r="I61" s="5"/>
      <c r="J61" s="45"/>
      <c r="K61" s="5"/>
      <c r="L61" s="5"/>
      <c r="M61" s="13">
        <f t="shared" si="21"/>
        <v>0</v>
      </c>
      <c r="N61" s="7"/>
      <c r="O61" s="13" t="str">
        <f t="shared" si="22"/>
        <v>ー</v>
      </c>
      <c r="P61" s="2">
        <f>IF(N61&lt;&gt;0,ROUND(E61*N61/単価スライド金額算定表!$J$17,0),ROUND(E61*M61,0))</f>
        <v>0</v>
      </c>
      <c r="Q61" s="43" t="e">
        <f>ROUND(P61*1.1*単価スライド金額算定表!$J$17,0)</f>
        <v>#DIV/0!</v>
      </c>
      <c r="R61" s="68" t="e">
        <f t="shared" si="23"/>
        <v>#DIV/0!</v>
      </c>
      <c r="S61" s="25"/>
      <c r="T61" s="25"/>
      <c r="U61" s="10"/>
      <c r="V61" s="10"/>
    </row>
    <row r="62" spans="1:23">
      <c r="A62" s="5"/>
      <c r="B62" s="5"/>
      <c r="C62" s="5"/>
      <c r="D62" s="5"/>
      <c r="E62" s="5"/>
      <c r="F62" s="5"/>
      <c r="G62" s="2">
        <f t="shared" si="20"/>
        <v>0</v>
      </c>
      <c r="H62" s="43" t="e">
        <f>ROUND(G62*1.1*単価スライド金額算定表!$J$17,0)</f>
        <v>#DIV/0!</v>
      </c>
      <c r="I62" s="5"/>
      <c r="J62" s="45"/>
      <c r="K62" s="5"/>
      <c r="L62" s="5"/>
      <c r="M62" s="13">
        <f t="shared" si="21"/>
        <v>0</v>
      </c>
      <c r="N62" s="7"/>
      <c r="O62" s="13" t="str">
        <f t="shared" si="22"/>
        <v>ー</v>
      </c>
      <c r="P62" s="2">
        <f>IF(N62&lt;&gt;0,ROUND(E62*N62/単価スライド金額算定表!$J$17,0),ROUND(E62*M62,0))</f>
        <v>0</v>
      </c>
      <c r="Q62" s="43" t="e">
        <f>ROUND(P62*1.1*単価スライド金額算定表!$J$17,0)</f>
        <v>#DIV/0!</v>
      </c>
      <c r="R62" s="68" t="e">
        <f t="shared" si="23"/>
        <v>#DIV/0!</v>
      </c>
      <c r="S62" s="25"/>
      <c r="T62" s="25"/>
      <c r="U62" s="10"/>
      <c r="V62" s="10"/>
    </row>
    <row r="63" spans="1:23">
      <c r="A63" s="5"/>
      <c r="B63" s="5"/>
      <c r="C63" s="5"/>
      <c r="D63" s="5"/>
      <c r="E63" s="5"/>
      <c r="F63" s="5"/>
      <c r="G63" s="2">
        <f t="shared" si="20"/>
        <v>0</v>
      </c>
      <c r="H63" s="43" t="e">
        <f>ROUND(G63*1.1*単価スライド金額算定表!$J$17,0)</f>
        <v>#DIV/0!</v>
      </c>
      <c r="I63" s="5"/>
      <c r="J63" s="45"/>
      <c r="K63" s="5"/>
      <c r="L63" s="5"/>
      <c r="M63" s="13">
        <f t="shared" si="21"/>
        <v>0</v>
      </c>
      <c r="N63" s="7"/>
      <c r="O63" s="13" t="str">
        <f t="shared" si="22"/>
        <v>ー</v>
      </c>
      <c r="P63" s="2">
        <f>IF(N63&lt;&gt;0,ROUND(E63*N63/単価スライド金額算定表!$J$17,0),ROUND(E63*M63,0))</f>
        <v>0</v>
      </c>
      <c r="Q63" s="43" t="e">
        <f>ROUND(P63*1.1*単価スライド金額算定表!$J$17,0)</f>
        <v>#DIV/0!</v>
      </c>
      <c r="R63" s="68" t="e">
        <f t="shared" si="23"/>
        <v>#DIV/0!</v>
      </c>
      <c r="S63" s="25"/>
      <c r="T63" s="25"/>
      <c r="U63" s="10"/>
      <c r="V63" s="10"/>
    </row>
    <row r="64" spans="1:23" ht="19.5" thickBot="1">
      <c r="A64" s="5"/>
      <c r="B64" s="5"/>
      <c r="C64" s="5"/>
      <c r="D64" s="5"/>
      <c r="E64" s="5"/>
      <c r="F64" s="5"/>
      <c r="G64" s="2">
        <f t="shared" si="20"/>
        <v>0</v>
      </c>
      <c r="H64" s="43" t="e">
        <f>ROUND(G64*1.1*単価スライド金額算定表!$J$17,0)</f>
        <v>#DIV/0!</v>
      </c>
      <c r="I64" s="5"/>
      <c r="J64" s="45"/>
      <c r="K64" s="5"/>
      <c r="L64" s="5"/>
      <c r="M64" s="13">
        <f t="shared" si="21"/>
        <v>0</v>
      </c>
      <c r="N64" s="7"/>
      <c r="O64" s="13" t="str">
        <f t="shared" si="22"/>
        <v>ー</v>
      </c>
      <c r="P64" s="2">
        <f>IF(N64&lt;&gt;0,ROUND(E64*N64/単価スライド金額算定表!$J$17,0),ROUND(E64*M64,0))</f>
        <v>0</v>
      </c>
      <c r="Q64" s="43" t="e">
        <f>ROUND(P64*1.1*単価スライド金額算定表!$J$17,0)</f>
        <v>#DIV/0!</v>
      </c>
      <c r="R64" s="68" t="e">
        <f t="shared" si="23"/>
        <v>#DIV/0!</v>
      </c>
      <c r="S64" s="25"/>
      <c r="T64" s="25"/>
      <c r="U64" s="10"/>
      <c r="V64" s="10"/>
    </row>
    <row r="65" spans="1:23" s="21" customFormat="1" thickBot="1">
      <c r="A65" s="15" t="s">
        <v>35</v>
      </c>
      <c r="B65" s="16"/>
      <c r="C65" s="16"/>
      <c r="D65" s="16"/>
      <c r="E65" s="16"/>
      <c r="F65" s="16"/>
      <c r="G65" s="16"/>
      <c r="H65" s="44" t="e">
        <f>SUM(H55:H64)</f>
        <v>#DIV/0!</v>
      </c>
      <c r="I65" s="16"/>
      <c r="J65" s="42"/>
      <c r="K65" s="14"/>
      <c r="L65" s="14"/>
      <c r="M65" s="17"/>
      <c r="N65" s="16"/>
      <c r="O65" s="17"/>
      <c r="P65" s="16"/>
      <c r="Q65" s="44" t="e">
        <f>SUM(Q55:Q64)</f>
        <v>#DIV/0!</v>
      </c>
      <c r="R65" s="42" t="e">
        <f>SUM(R55:R64)</f>
        <v>#DIV/0!</v>
      </c>
      <c r="S65" s="18" t="e">
        <f>ROUND(R65/単価スライド金額算定表!$J$15,3)</f>
        <v>#DIV/0!</v>
      </c>
      <c r="T65" s="19" t="e">
        <f>IF(S65&gt;=0.01,"対象","対象外")</f>
        <v>#DIV/0!</v>
      </c>
      <c r="U65" s="20"/>
      <c r="V65" s="20"/>
      <c r="W65" s="11"/>
    </row>
    <row r="66" spans="1:23">
      <c r="N66" s="29"/>
      <c r="O66" s="30"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t="s">
        <v>64</v>
      </c>
      <c r="B67" s="5"/>
      <c r="C67" s="5" t="s">
        <v>32</v>
      </c>
      <c r="D67" s="5">
        <v>70</v>
      </c>
      <c r="E67" s="5">
        <v>20</v>
      </c>
      <c r="F67" s="5">
        <v>1000</v>
      </c>
      <c r="G67" s="2">
        <f>E67*F67</f>
        <v>20000</v>
      </c>
      <c r="H67" s="43" t="e">
        <f>ROUND(G67*1.1*単価スライド金額算定表!$J$17,0)</f>
        <v>#DIV/0!</v>
      </c>
      <c r="I67" s="5" t="s">
        <v>9</v>
      </c>
      <c r="J67" s="45">
        <v>1500</v>
      </c>
      <c r="K67" s="5"/>
      <c r="L67" s="5"/>
      <c r="M67" s="13">
        <f>IF(J67&lt;&gt;0,J67,IF(K67+L67&lt;&gt;0,ROUND(AVERAGE(K67:L67),0),0))</f>
        <v>1500</v>
      </c>
      <c r="N67" s="7">
        <v>1800</v>
      </c>
      <c r="O67" s="13" t="str">
        <f>IF(N67=0,"ー",IF(N67&gt;1.3*M67,"要","不要"))</f>
        <v>不要</v>
      </c>
      <c r="P67" s="2" t="e">
        <f>IF(N67&lt;&gt;0,ROUND(E67*N67/単価スライド金額算定表!$J$17,0),ROUND(E67*M67,0))</f>
        <v>#DIV/0!</v>
      </c>
      <c r="Q67" s="43" t="e">
        <f>ROUND(P67*1.1*単価スライド金額算定表!$J$17,0)</f>
        <v>#DIV/0!</v>
      </c>
      <c r="R67" s="68" t="e">
        <f>Q67-H67</f>
        <v>#DIV/0!</v>
      </c>
      <c r="S67" s="25"/>
      <c r="T67" s="25"/>
      <c r="U67" s="10"/>
      <c r="V67" s="10"/>
    </row>
    <row r="68" spans="1:23">
      <c r="A68" s="5" t="s">
        <v>64</v>
      </c>
      <c r="B68" s="5"/>
      <c r="C68" s="5" t="s">
        <v>32</v>
      </c>
      <c r="D68" s="5">
        <v>70</v>
      </c>
      <c r="E68" s="5">
        <v>50</v>
      </c>
      <c r="F68" s="5">
        <v>1000</v>
      </c>
      <c r="G68" s="2">
        <f t="shared" ref="G68:G76" si="24">E68*F68</f>
        <v>50000</v>
      </c>
      <c r="H68" s="43" t="e">
        <f>ROUND(G68*1.1*単価スライド金額算定表!$J$17,0)</f>
        <v>#DIV/0!</v>
      </c>
      <c r="I68" s="5" t="s">
        <v>21</v>
      </c>
      <c r="J68" s="45">
        <v>1600</v>
      </c>
      <c r="K68" s="5"/>
      <c r="L68" s="5"/>
      <c r="M68" s="13">
        <f t="shared" ref="M68:M76" si="25">IF(J68&lt;&gt;0,J68,IF(K68+L68&lt;&gt;0,ROUND(AVERAGE(K68:L68),0),0))</f>
        <v>1600</v>
      </c>
      <c r="N68" s="7">
        <v>2000</v>
      </c>
      <c r="O68" s="13" t="str">
        <f t="shared" ref="O68:O76" si="26">IF(N68=0,"ー",IF(N68&gt;1.3*M68,"要","不要"))</f>
        <v>不要</v>
      </c>
      <c r="P68" s="2" t="e">
        <f>IF(N68&lt;&gt;0,ROUND(E68*N68/単価スライド金額算定表!$J$17,0),ROUND(E68*M68,0))</f>
        <v>#DIV/0!</v>
      </c>
      <c r="Q68" s="43" t="e">
        <f>ROUND(P68*1.1*単価スライド金額算定表!$J$17,0)</f>
        <v>#DIV/0!</v>
      </c>
      <c r="R68" s="68" t="e">
        <f>Q68-H68</f>
        <v>#DIV/0!</v>
      </c>
      <c r="S68" s="25"/>
      <c r="T68" s="25"/>
      <c r="U68" s="10"/>
      <c r="V68" s="10"/>
    </row>
    <row r="69" spans="1:23">
      <c r="A69" s="5"/>
      <c r="B69" s="5"/>
      <c r="C69" s="5"/>
      <c r="D69" s="5"/>
      <c r="E69" s="5"/>
      <c r="F69" s="5"/>
      <c r="G69" s="2">
        <f t="shared" si="24"/>
        <v>0</v>
      </c>
      <c r="H69" s="43" t="e">
        <f>ROUND(G69*1.1*単価スライド金額算定表!$J$17,0)</f>
        <v>#DIV/0!</v>
      </c>
      <c r="I69" s="5"/>
      <c r="J69" s="45"/>
      <c r="K69" s="5"/>
      <c r="L69" s="5"/>
      <c r="M69" s="13">
        <f t="shared" si="25"/>
        <v>0</v>
      </c>
      <c r="N69" s="7"/>
      <c r="O69" s="13" t="str">
        <f t="shared" si="26"/>
        <v>ー</v>
      </c>
      <c r="P69" s="2">
        <f>IF(N69&lt;&gt;0,ROUND(E69*N69/単価スライド金額算定表!$J$17,0),ROUND(E69*M69,0))</f>
        <v>0</v>
      </c>
      <c r="Q69" s="43" t="e">
        <f>ROUND(P69*1.1*単価スライド金額算定表!$J$17,0)</f>
        <v>#DIV/0!</v>
      </c>
      <c r="R69" s="68" t="e">
        <f>Q69-H69</f>
        <v>#DIV/0!</v>
      </c>
      <c r="S69" s="25"/>
      <c r="T69" s="25"/>
      <c r="U69" s="10"/>
      <c r="V69" s="10"/>
    </row>
    <row r="70" spans="1:23">
      <c r="A70" s="5"/>
      <c r="B70" s="5"/>
      <c r="C70" s="5"/>
      <c r="D70" s="5"/>
      <c r="E70" s="5"/>
      <c r="F70" s="5"/>
      <c r="G70" s="2">
        <f t="shared" si="24"/>
        <v>0</v>
      </c>
      <c r="H70" s="43" t="e">
        <f>ROUND(G70*1.1*単価スライド金額算定表!$J$17,0)</f>
        <v>#DIV/0!</v>
      </c>
      <c r="I70" s="5"/>
      <c r="J70" s="45"/>
      <c r="K70" s="5"/>
      <c r="L70" s="5"/>
      <c r="M70" s="13">
        <f t="shared" si="25"/>
        <v>0</v>
      </c>
      <c r="N70" s="7"/>
      <c r="O70" s="13" t="str">
        <f t="shared" si="26"/>
        <v>ー</v>
      </c>
      <c r="P70" s="2">
        <f>IF(N70&lt;&gt;0,ROUND(E70*N70/単価スライド金額算定表!$J$17,0),ROUND(E70*M70,0))</f>
        <v>0</v>
      </c>
      <c r="Q70" s="43" t="e">
        <f>ROUND(P70*1.1*単価スライド金額算定表!$J$17,0)</f>
        <v>#DIV/0!</v>
      </c>
      <c r="R70" s="68" t="e">
        <f>Q70-H70</f>
        <v>#DIV/0!</v>
      </c>
      <c r="S70" s="25"/>
      <c r="T70" s="25"/>
      <c r="U70" s="10"/>
      <c r="V70" s="10"/>
    </row>
    <row r="71" spans="1:23">
      <c r="A71" s="5"/>
      <c r="B71" s="5"/>
      <c r="C71" s="5"/>
      <c r="D71" s="5"/>
      <c r="E71" s="5"/>
      <c r="F71" s="5"/>
      <c r="G71" s="2">
        <f t="shared" si="24"/>
        <v>0</v>
      </c>
      <c r="H71" s="43" t="e">
        <f>ROUND(G71*1.1*単価スライド金額算定表!$J$17,0)</f>
        <v>#DIV/0!</v>
      </c>
      <c r="I71" s="5"/>
      <c r="J71" s="45"/>
      <c r="K71" s="5"/>
      <c r="L71" s="5"/>
      <c r="M71" s="13">
        <f t="shared" si="25"/>
        <v>0</v>
      </c>
      <c r="N71" s="7"/>
      <c r="O71" s="13" t="str">
        <f t="shared" si="26"/>
        <v>ー</v>
      </c>
      <c r="P71" s="2">
        <f>IF(N71&lt;&gt;0,ROUND(E71*N71/単価スライド金額算定表!$J$17,0),ROUND(E71*M71,0))</f>
        <v>0</v>
      </c>
      <c r="Q71" s="43" t="e">
        <f>ROUND(P71*1.1*単価スライド金額算定表!$J$17,0)</f>
        <v>#DIV/0!</v>
      </c>
      <c r="R71" s="68" t="e">
        <f t="shared" ref="R71:R76" si="27">Q71-H71</f>
        <v>#DIV/0!</v>
      </c>
      <c r="S71" s="25"/>
      <c r="T71" s="25"/>
      <c r="U71" s="10"/>
      <c r="V71" s="10"/>
    </row>
    <row r="72" spans="1:23">
      <c r="A72" s="5"/>
      <c r="B72" s="5"/>
      <c r="C72" s="5"/>
      <c r="D72" s="5"/>
      <c r="E72" s="5"/>
      <c r="F72" s="5"/>
      <c r="G72" s="2">
        <f t="shared" si="24"/>
        <v>0</v>
      </c>
      <c r="H72" s="43" t="e">
        <f>ROUND(G72*1.1*単価スライド金額算定表!$J$17,0)</f>
        <v>#DIV/0!</v>
      </c>
      <c r="I72" s="5"/>
      <c r="J72" s="45"/>
      <c r="K72" s="5"/>
      <c r="L72" s="5"/>
      <c r="M72" s="13">
        <f t="shared" si="25"/>
        <v>0</v>
      </c>
      <c r="N72" s="7"/>
      <c r="O72" s="13" t="str">
        <f t="shared" si="26"/>
        <v>ー</v>
      </c>
      <c r="P72" s="2">
        <f>IF(N72&lt;&gt;0,ROUND(E72*N72/単価スライド金額算定表!$J$17,0),ROUND(E72*M72,0))</f>
        <v>0</v>
      </c>
      <c r="Q72" s="43" t="e">
        <f>ROUND(P72*1.1*単価スライド金額算定表!$J$17,0)</f>
        <v>#DIV/0!</v>
      </c>
      <c r="R72" s="68" t="e">
        <f t="shared" si="27"/>
        <v>#DIV/0!</v>
      </c>
      <c r="S72" s="25"/>
      <c r="T72" s="25"/>
      <c r="U72" s="10"/>
      <c r="V72" s="10"/>
    </row>
    <row r="73" spans="1:23">
      <c r="A73" s="5"/>
      <c r="B73" s="5"/>
      <c r="C73" s="5"/>
      <c r="D73" s="5"/>
      <c r="E73" s="5"/>
      <c r="F73" s="5"/>
      <c r="G73" s="2">
        <f t="shared" si="24"/>
        <v>0</v>
      </c>
      <c r="H73" s="43" t="e">
        <f>ROUND(G73*1.1*単価スライド金額算定表!$J$17,0)</f>
        <v>#DIV/0!</v>
      </c>
      <c r="I73" s="5"/>
      <c r="J73" s="45"/>
      <c r="K73" s="5"/>
      <c r="L73" s="5"/>
      <c r="M73" s="13">
        <f t="shared" si="25"/>
        <v>0</v>
      </c>
      <c r="N73" s="7"/>
      <c r="O73" s="13" t="str">
        <f t="shared" si="26"/>
        <v>ー</v>
      </c>
      <c r="P73" s="2">
        <f>IF(N73&lt;&gt;0,ROUND(E73*N73/単価スライド金額算定表!$J$17,0),ROUND(E73*M73,0))</f>
        <v>0</v>
      </c>
      <c r="Q73" s="43" t="e">
        <f>ROUND(P73*1.1*単価スライド金額算定表!$J$17,0)</f>
        <v>#DIV/0!</v>
      </c>
      <c r="R73" s="68" t="e">
        <f t="shared" si="27"/>
        <v>#DIV/0!</v>
      </c>
      <c r="S73" s="25"/>
      <c r="T73" s="25"/>
      <c r="U73" s="10"/>
      <c r="V73" s="10"/>
    </row>
    <row r="74" spans="1:23">
      <c r="A74" s="5"/>
      <c r="B74" s="5"/>
      <c r="C74" s="5"/>
      <c r="D74" s="5"/>
      <c r="E74" s="5"/>
      <c r="F74" s="5"/>
      <c r="G74" s="2">
        <f t="shared" si="24"/>
        <v>0</v>
      </c>
      <c r="H74" s="43" t="e">
        <f>ROUND(G74*1.1*単価スライド金額算定表!$J$17,0)</f>
        <v>#DIV/0!</v>
      </c>
      <c r="I74" s="5"/>
      <c r="J74" s="45"/>
      <c r="K74" s="5"/>
      <c r="L74" s="5"/>
      <c r="M74" s="13">
        <f t="shared" si="25"/>
        <v>0</v>
      </c>
      <c r="N74" s="7"/>
      <c r="O74" s="13" t="str">
        <f t="shared" si="26"/>
        <v>ー</v>
      </c>
      <c r="P74" s="2">
        <f>IF(N74&lt;&gt;0,ROUND(E74*N74/単価スライド金額算定表!$J$17,0),ROUND(E74*M74,0))</f>
        <v>0</v>
      </c>
      <c r="Q74" s="43" t="e">
        <f>ROUND(P74*1.1*単価スライド金額算定表!$J$17,0)</f>
        <v>#DIV/0!</v>
      </c>
      <c r="R74" s="68" t="e">
        <f t="shared" si="27"/>
        <v>#DIV/0!</v>
      </c>
      <c r="S74" s="25"/>
      <c r="T74" s="25"/>
      <c r="U74" s="10"/>
      <c r="V74" s="10"/>
    </row>
    <row r="75" spans="1:23">
      <c r="A75" s="5"/>
      <c r="B75" s="5"/>
      <c r="C75" s="5"/>
      <c r="D75" s="5"/>
      <c r="E75" s="5"/>
      <c r="F75" s="5"/>
      <c r="G75" s="2">
        <f t="shared" si="24"/>
        <v>0</v>
      </c>
      <c r="H75" s="43" t="e">
        <f>ROUND(G75*1.1*単価スライド金額算定表!$J$17,0)</f>
        <v>#DIV/0!</v>
      </c>
      <c r="I75" s="5"/>
      <c r="J75" s="45"/>
      <c r="K75" s="5"/>
      <c r="L75" s="5"/>
      <c r="M75" s="13">
        <f t="shared" si="25"/>
        <v>0</v>
      </c>
      <c r="N75" s="7"/>
      <c r="O75" s="13" t="str">
        <f t="shared" si="26"/>
        <v>ー</v>
      </c>
      <c r="P75" s="2">
        <f>IF(N75&lt;&gt;0,ROUND(E75*N75/単価スライド金額算定表!$J$17,0),ROUND(E75*M75,0))</f>
        <v>0</v>
      </c>
      <c r="Q75" s="43" t="e">
        <f>ROUND(P75*1.1*単価スライド金額算定表!$J$17,0)</f>
        <v>#DIV/0!</v>
      </c>
      <c r="R75" s="68" t="e">
        <f t="shared" si="27"/>
        <v>#DIV/0!</v>
      </c>
      <c r="S75" s="25"/>
      <c r="T75" s="25"/>
      <c r="U75" s="10"/>
      <c r="V75" s="10"/>
    </row>
    <row r="76" spans="1:23" ht="19.5" thickBot="1">
      <c r="A76" s="5"/>
      <c r="B76" s="5"/>
      <c r="C76" s="5"/>
      <c r="D76" s="5"/>
      <c r="E76" s="5"/>
      <c r="F76" s="5"/>
      <c r="G76" s="2">
        <f t="shared" si="24"/>
        <v>0</v>
      </c>
      <c r="H76" s="43" t="e">
        <f>ROUND(G76*1.1*単価スライド金額算定表!$J$17,0)</f>
        <v>#DIV/0!</v>
      </c>
      <c r="I76" s="5"/>
      <c r="J76" s="45"/>
      <c r="K76" s="5"/>
      <c r="L76" s="5"/>
      <c r="M76" s="13">
        <f t="shared" si="25"/>
        <v>0</v>
      </c>
      <c r="N76" s="7"/>
      <c r="O76" s="13" t="str">
        <f t="shared" si="26"/>
        <v>ー</v>
      </c>
      <c r="P76" s="2">
        <f>IF(N76&lt;&gt;0,ROUND(E76*N76/単価スライド金額算定表!$J$17,0),ROUND(E76*M76,0))</f>
        <v>0</v>
      </c>
      <c r="Q76" s="43" t="e">
        <f>ROUND(P76*1.1*単価スライド金額算定表!$J$17,0)</f>
        <v>#DIV/0!</v>
      </c>
      <c r="R76" s="68" t="e">
        <f t="shared" si="27"/>
        <v>#DIV/0!</v>
      </c>
      <c r="S76" s="25"/>
      <c r="T76" s="25"/>
      <c r="U76" s="10"/>
      <c r="V76" s="10"/>
    </row>
    <row r="77" spans="1:23" s="21" customFormat="1" thickBot="1">
      <c r="A77" s="15" t="s">
        <v>57</v>
      </c>
      <c r="B77" s="16"/>
      <c r="C77" s="16"/>
      <c r="D77" s="16"/>
      <c r="E77" s="16"/>
      <c r="F77" s="16"/>
      <c r="G77" s="16"/>
      <c r="H77" s="44" t="e">
        <f t="shared" ref="H77" si="28">SUM(H67:H76)</f>
        <v>#DIV/0!</v>
      </c>
      <c r="I77" s="16"/>
      <c r="J77" s="42"/>
      <c r="K77" s="14"/>
      <c r="L77" s="14"/>
      <c r="M77" s="17"/>
      <c r="N77" s="16"/>
      <c r="O77" s="17"/>
      <c r="P77" s="16"/>
      <c r="Q77" s="44" t="e">
        <f t="shared" ref="Q77" si="29">SUM(Q67:Q76)</f>
        <v>#DIV/0!</v>
      </c>
      <c r="R77" s="42" t="e">
        <f>SUM(R67:R76)</f>
        <v>#DIV/0!</v>
      </c>
      <c r="S77" s="18" t="e">
        <f>ROUND(R77/単価スライド金額算定表!$J$15,3)</f>
        <v>#DIV/0!</v>
      </c>
      <c r="T77" s="19" t="e">
        <f>IF(S77&gt;=0.01,"対象","対象外")</f>
        <v>#DIV/0!</v>
      </c>
      <c r="U77" s="20"/>
      <c r="V77" s="20"/>
      <c r="W77" s="11"/>
    </row>
    <row r="78" spans="1:23">
      <c r="N78" s="29"/>
      <c r="O78" s="30"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t="s">
        <v>65</v>
      </c>
      <c r="B79" s="5"/>
      <c r="C79" s="5" t="s">
        <v>32</v>
      </c>
      <c r="D79" s="5">
        <v>70</v>
      </c>
      <c r="E79" s="5">
        <v>20</v>
      </c>
      <c r="F79" s="5">
        <v>1000</v>
      </c>
      <c r="G79" s="2">
        <f>E79*F79</f>
        <v>20000</v>
      </c>
      <c r="H79" s="43" t="e">
        <f>ROUND(G79*1.1*単価スライド金額算定表!$J$17,0)</f>
        <v>#DIV/0!</v>
      </c>
      <c r="I79" s="5" t="s">
        <v>9</v>
      </c>
      <c r="J79" s="45">
        <v>1500</v>
      </c>
      <c r="K79" s="5"/>
      <c r="L79" s="5"/>
      <c r="M79" s="13">
        <f>IF(J79&lt;&gt;0,J79,IF(K79+L79&lt;&gt;0,ROUND(AVERAGE(K79:L79),0),0))</f>
        <v>1500</v>
      </c>
      <c r="N79" s="7">
        <v>2000</v>
      </c>
      <c r="O79" s="13" t="str">
        <f>IF(N79=0,"ー",IF(N79&gt;1.3*M79,"要","不要"))</f>
        <v>要</v>
      </c>
      <c r="P79" s="2" t="e">
        <f>IF(N79&lt;&gt;0,ROUND(E79*N79/単価スライド金額算定表!$J$17,0),ROUND(E79*M79,0))</f>
        <v>#DIV/0!</v>
      </c>
      <c r="Q79" s="43" t="e">
        <f>ROUND(P79*1.1*単価スライド金額算定表!$J$17,0)</f>
        <v>#DIV/0!</v>
      </c>
      <c r="R79" s="68" t="e">
        <f>Q79-H79</f>
        <v>#DIV/0!</v>
      </c>
      <c r="S79" s="25"/>
      <c r="T79" s="25"/>
      <c r="U79" s="10"/>
      <c r="V79" s="10"/>
    </row>
    <row r="80" spans="1:23">
      <c r="A80" s="5" t="s">
        <v>65</v>
      </c>
      <c r="B80" s="5"/>
      <c r="C80" s="5" t="s">
        <v>32</v>
      </c>
      <c r="D80" s="5">
        <v>70</v>
      </c>
      <c r="E80" s="5">
        <v>50</v>
      </c>
      <c r="F80" s="5">
        <v>1000</v>
      </c>
      <c r="G80" s="2">
        <f t="shared" ref="G80:G88" si="30">E80*F80</f>
        <v>50000</v>
      </c>
      <c r="H80" s="43" t="e">
        <f>ROUND(G80*1.1*単価スライド金額算定表!$J$17,0)</f>
        <v>#DIV/0!</v>
      </c>
      <c r="I80" s="5" t="s">
        <v>21</v>
      </c>
      <c r="J80" s="45">
        <v>1000</v>
      </c>
      <c r="K80" s="5"/>
      <c r="L80" s="5"/>
      <c r="M80" s="13">
        <f t="shared" ref="M80:M88" si="31">IF(J80&lt;&gt;0,J80,IF(K80+L80&lt;&gt;0,ROUND(AVERAGE(K80:L80),0),0))</f>
        <v>1000</v>
      </c>
      <c r="N80" s="7">
        <v>1301</v>
      </c>
      <c r="O80" s="13" t="str">
        <f t="shared" ref="O80:O88" si="32">IF(N80=0,"ー",IF(N80&gt;1.3*M80,"要","不要"))</f>
        <v>要</v>
      </c>
      <c r="P80" s="2" t="e">
        <f>IF(N80&lt;&gt;0,ROUND(E80*N80/単価スライド金額算定表!$J$17,0),ROUND(E80*M80,0))</f>
        <v>#DIV/0!</v>
      </c>
      <c r="Q80" s="43" t="e">
        <f>ROUND(P80*1.1*単価スライド金額算定表!$J$17,0)</f>
        <v>#DIV/0!</v>
      </c>
      <c r="R80" s="68" t="e">
        <f>Q80-H80</f>
        <v>#DIV/0!</v>
      </c>
      <c r="S80" s="25"/>
      <c r="T80" s="25"/>
      <c r="U80" s="10"/>
      <c r="V80" s="10"/>
    </row>
    <row r="81" spans="1:23">
      <c r="A81" s="5"/>
      <c r="B81" s="5"/>
      <c r="C81" s="5"/>
      <c r="D81" s="5"/>
      <c r="E81" s="5"/>
      <c r="F81" s="5"/>
      <c r="G81" s="2">
        <f t="shared" si="30"/>
        <v>0</v>
      </c>
      <c r="H81" s="43" t="e">
        <f>ROUND(G81*1.1*単価スライド金額算定表!$J$17,0)</f>
        <v>#DIV/0!</v>
      </c>
      <c r="I81" s="5"/>
      <c r="J81" s="45"/>
      <c r="K81" s="5"/>
      <c r="L81" s="5"/>
      <c r="M81" s="13">
        <f t="shared" si="31"/>
        <v>0</v>
      </c>
      <c r="N81" s="7"/>
      <c r="O81" s="13" t="str">
        <f t="shared" si="32"/>
        <v>ー</v>
      </c>
      <c r="P81" s="2">
        <f>IF(N81&lt;&gt;0,ROUND(E81*N81/単価スライド金額算定表!$J$17,0),ROUND(E81*M81,0))</f>
        <v>0</v>
      </c>
      <c r="Q81" s="43" t="e">
        <f>ROUND(P81*1.1*単価スライド金額算定表!$J$17,0)</f>
        <v>#DIV/0!</v>
      </c>
      <c r="R81" s="68" t="e">
        <f>Q81-H81</f>
        <v>#DIV/0!</v>
      </c>
      <c r="S81" s="25"/>
      <c r="T81" s="25"/>
      <c r="U81" s="10"/>
      <c r="V81" s="10"/>
    </row>
    <row r="82" spans="1:23">
      <c r="A82" s="5"/>
      <c r="B82" s="5"/>
      <c r="C82" s="5"/>
      <c r="D82" s="5"/>
      <c r="E82" s="5"/>
      <c r="F82" s="5"/>
      <c r="G82" s="2">
        <f t="shared" si="30"/>
        <v>0</v>
      </c>
      <c r="H82" s="43" t="e">
        <f>ROUND(G82*1.1*単価スライド金額算定表!$J$17,0)</f>
        <v>#DIV/0!</v>
      </c>
      <c r="I82" s="5"/>
      <c r="J82" s="45"/>
      <c r="K82" s="5"/>
      <c r="L82" s="5"/>
      <c r="M82" s="13">
        <f t="shared" si="31"/>
        <v>0</v>
      </c>
      <c r="N82" s="7"/>
      <c r="O82" s="13" t="str">
        <f t="shared" si="32"/>
        <v>ー</v>
      </c>
      <c r="P82" s="2">
        <f>IF(N82&lt;&gt;0,ROUND(E82*N82/単価スライド金額算定表!$J$17,0),ROUND(E82*M82,0))</f>
        <v>0</v>
      </c>
      <c r="Q82" s="43" t="e">
        <f>ROUND(P82*1.1*単価スライド金額算定表!$J$17,0)</f>
        <v>#DIV/0!</v>
      </c>
      <c r="R82" s="68" t="e">
        <f>Q82-H82</f>
        <v>#DIV/0!</v>
      </c>
      <c r="S82" s="25"/>
      <c r="T82" s="25"/>
      <c r="U82" s="10"/>
      <c r="V82" s="10"/>
    </row>
    <row r="83" spans="1:23">
      <c r="A83" s="5"/>
      <c r="B83" s="5"/>
      <c r="C83" s="5"/>
      <c r="D83" s="5"/>
      <c r="E83" s="5"/>
      <c r="F83" s="5"/>
      <c r="G83" s="2">
        <f t="shared" si="30"/>
        <v>0</v>
      </c>
      <c r="H83" s="43" t="e">
        <f>ROUND(G83*1.1*単価スライド金額算定表!$J$17,0)</f>
        <v>#DIV/0!</v>
      </c>
      <c r="I83" s="5"/>
      <c r="J83" s="45"/>
      <c r="K83" s="5"/>
      <c r="L83" s="5"/>
      <c r="M83" s="13">
        <f t="shared" si="31"/>
        <v>0</v>
      </c>
      <c r="N83" s="7"/>
      <c r="O83" s="13" t="str">
        <f t="shared" si="32"/>
        <v>ー</v>
      </c>
      <c r="P83" s="2">
        <f>IF(N83&lt;&gt;0,ROUND(E83*N83/単価スライド金額算定表!$J$17,0),ROUND(E83*M83,0))</f>
        <v>0</v>
      </c>
      <c r="Q83" s="43" t="e">
        <f>ROUND(P83*1.1*単価スライド金額算定表!$J$17,0)</f>
        <v>#DIV/0!</v>
      </c>
      <c r="R83" s="68" t="e">
        <f t="shared" ref="R83:R87" si="33">Q83-H83</f>
        <v>#DIV/0!</v>
      </c>
      <c r="S83" s="25"/>
      <c r="T83" s="25"/>
      <c r="U83" s="10"/>
      <c r="V83" s="10"/>
    </row>
    <row r="84" spans="1:23">
      <c r="A84" s="5"/>
      <c r="B84" s="5"/>
      <c r="C84" s="5"/>
      <c r="D84" s="5"/>
      <c r="E84" s="5"/>
      <c r="F84" s="5"/>
      <c r="G84" s="2">
        <f t="shared" si="30"/>
        <v>0</v>
      </c>
      <c r="H84" s="43" t="e">
        <f>ROUND(G84*1.1*単価スライド金額算定表!$J$17,0)</f>
        <v>#DIV/0!</v>
      </c>
      <c r="I84" s="5"/>
      <c r="J84" s="45"/>
      <c r="K84" s="5"/>
      <c r="L84" s="5"/>
      <c r="M84" s="13">
        <f t="shared" si="31"/>
        <v>0</v>
      </c>
      <c r="N84" s="7"/>
      <c r="O84" s="13" t="str">
        <f t="shared" si="32"/>
        <v>ー</v>
      </c>
      <c r="P84" s="2">
        <f>IF(N84&lt;&gt;0,ROUND(E84*N84/単価スライド金額算定表!$J$17,0),ROUND(E84*M84,0))</f>
        <v>0</v>
      </c>
      <c r="Q84" s="43" t="e">
        <f>ROUND(P84*1.1*単価スライド金額算定表!$J$17,0)</f>
        <v>#DIV/0!</v>
      </c>
      <c r="R84" s="68" t="e">
        <f t="shared" si="33"/>
        <v>#DIV/0!</v>
      </c>
      <c r="S84" s="25"/>
      <c r="T84" s="25"/>
      <c r="U84" s="10"/>
      <c r="V84" s="10"/>
    </row>
    <row r="85" spans="1:23">
      <c r="A85" s="5"/>
      <c r="B85" s="5"/>
      <c r="C85" s="5"/>
      <c r="D85" s="5"/>
      <c r="E85" s="5"/>
      <c r="F85" s="5"/>
      <c r="G85" s="2">
        <f t="shared" si="30"/>
        <v>0</v>
      </c>
      <c r="H85" s="43" t="e">
        <f>ROUND(G85*1.1*単価スライド金額算定表!$J$17,0)</f>
        <v>#DIV/0!</v>
      </c>
      <c r="I85" s="5"/>
      <c r="J85" s="45"/>
      <c r="K85" s="5"/>
      <c r="L85" s="5"/>
      <c r="M85" s="13">
        <f t="shared" si="31"/>
        <v>0</v>
      </c>
      <c r="N85" s="7"/>
      <c r="O85" s="13" t="str">
        <f t="shared" si="32"/>
        <v>ー</v>
      </c>
      <c r="P85" s="2">
        <f>IF(N85&lt;&gt;0,ROUND(E85*N85/単価スライド金額算定表!$J$17,0),ROUND(E85*M85,0))</f>
        <v>0</v>
      </c>
      <c r="Q85" s="43" t="e">
        <f>ROUND(P85*1.1*単価スライド金額算定表!$J$17,0)</f>
        <v>#DIV/0!</v>
      </c>
      <c r="R85" s="68" t="e">
        <f t="shared" si="33"/>
        <v>#DIV/0!</v>
      </c>
      <c r="S85" s="25"/>
      <c r="T85" s="25"/>
      <c r="U85" s="10"/>
      <c r="V85" s="10"/>
    </row>
    <row r="86" spans="1:23">
      <c r="A86" s="5"/>
      <c r="B86" s="5"/>
      <c r="C86" s="5"/>
      <c r="D86" s="5"/>
      <c r="E86" s="5"/>
      <c r="F86" s="5"/>
      <c r="G86" s="2">
        <f t="shared" si="30"/>
        <v>0</v>
      </c>
      <c r="H86" s="43" t="e">
        <f>ROUND(G86*1.1*単価スライド金額算定表!$J$17,0)</f>
        <v>#DIV/0!</v>
      </c>
      <c r="I86" s="5"/>
      <c r="J86" s="45"/>
      <c r="K86" s="5"/>
      <c r="L86" s="5"/>
      <c r="M86" s="13">
        <f t="shared" si="31"/>
        <v>0</v>
      </c>
      <c r="N86" s="7"/>
      <c r="O86" s="13" t="str">
        <f t="shared" si="32"/>
        <v>ー</v>
      </c>
      <c r="P86" s="2">
        <f>IF(N86&lt;&gt;0,ROUND(E86*N86/単価スライド金額算定表!$J$17,0),ROUND(E86*M86,0))</f>
        <v>0</v>
      </c>
      <c r="Q86" s="43" t="e">
        <f>ROUND(P86*1.1*単価スライド金額算定表!$J$17,0)</f>
        <v>#DIV/0!</v>
      </c>
      <c r="R86" s="68" t="e">
        <f t="shared" si="33"/>
        <v>#DIV/0!</v>
      </c>
      <c r="S86" s="25"/>
      <c r="T86" s="25"/>
      <c r="U86" s="10"/>
      <c r="V86" s="10"/>
    </row>
    <row r="87" spans="1:23">
      <c r="A87" s="5"/>
      <c r="B87" s="5"/>
      <c r="C87" s="5"/>
      <c r="D87" s="5"/>
      <c r="E87" s="5"/>
      <c r="F87" s="5"/>
      <c r="G87" s="2">
        <f t="shared" si="30"/>
        <v>0</v>
      </c>
      <c r="H87" s="43" t="e">
        <f>ROUND(G87*1.1*単価スライド金額算定表!$J$17,0)</f>
        <v>#DIV/0!</v>
      </c>
      <c r="I87" s="5"/>
      <c r="J87" s="45"/>
      <c r="K87" s="5"/>
      <c r="L87" s="5"/>
      <c r="M87" s="13">
        <f t="shared" si="31"/>
        <v>0</v>
      </c>
      <c r="N87" s="7"/>
      <c r="O87" s="13" t="str">
        <f t="shared" si="32"/>
        <v>ー</v>
      </c>
      <c r="P87" s="2">
        <f>IF(N87&lt;&gt;0,ROUND(E87*N87/単価スライド金額算定表!$J$17,0),ROUND(E87*M87,0))</f>
        <v>0</v>
      </c>
      <c r="Q87" s="43" t="e">
        <f>ROUND(P87*1.1*単価スライド金額算定表!$J$17,0)</f>
        <v>#DIV/0!</v>
      </c>
      <c r="R87" s="68" t="e">
        <f t="shared" si="33"/>
        <v>#DIV/0!</v>
      </c>
      <c r="S87" s="25"/>
      <c r="T87" s="25"/>
      <c r="U87" s="10"/>
      <c r="V87" s="10"/>
    </row>
    <row r="88" spans="1:23" ht="19.5" thickBot="1">
      <c r="A88" s="5"/>
      <c r="B88" s="5"/>
      <c r="C88" s="5"/>
      <c r="D88" s="5"/>
      <c r="E88" s="5"/>
      <c r="F88" s="5"/>
      <c r="G88" s="2">
        <f t="shared" si="30"/>
        <v>0</v>
      </c>
      <c r="H88" s="43" t="e">
        <f>ROUND(G88*1.1*単価スライド金額算定表!$J$17,0)</f>
        <v>#DIV/0!</v>
      </c>
      <c r="I88" s="5"/>
      <c r="J88" s="45"/>
      <c r="K88" s="5"/>
      <c r="L88" s="5"/>
      <c r="M88" s="13">
        <f t="shared" si="31"/>
        <v>0</v>
      </c>
      <c r="N88" s="7"/>
      <c r="O88" s="13" t="str">
        <f t="shared" si="32"/>
        <v>ー</v>
      </c>
      <c r="P88" s="2">
        <f>IF(N88&lt;&gt;0,ROUND(E88*N88/単価スライド金額算定表!$J$17,0),ROUND(E88*M88,0))</f>
        <v>0</v>
      </c>
      <c r="Q88" s="43" t="e">
        <f>ROUND(P88*1.1*単価スライド金額算定表!$J$17,0)</f>
        <v>#DIV/0!</v>
      </c>
      <c r="R88" s="68" t="e">
        <f>Q88-H88</f>
        <v>#DIV/0!</v>
      </c>
      <c r="S88" s="26"/>
      <c r="T88" s="26"/>
      <c r="U88" s="10"/>
      <c r="V88" s="10"/>
    </row>
    <row r="89" spans="1:23" s="21" customFormat="1" thickBot="1">
      <c r="A89" s="15" t="s">
        <v>58</v>
      </c>
      <c r="B89" s="16"/>
      <c r="C89" s="16"/>
      <c r="D89" s="16"/>
      <c r="E89" s="16"/>
      <c r="F89" s="16"/>
      <c r="G89" s="16"/>
      <c r="H89" s="44" t="e">
        <f t="shared" ref="H89" si="34">SUM(H79:H88)</f>
        <v>#DIV/0!</v>
      </c>
      <c r="I89" s="16"/>
      <c r="J89" s="42"/>
      <c r="K89" s="14"/>
      <c r="L89" s="14"/>
      <c r="M89" s="17"/>
      <c r="N89" s="16"/>
      <c r="O89" s="17"/>
      <c r="P89" s="16"/>
      <c r="Q89" s="44" t="e">
        <f t="shared" ref="Q89" si="35">SUM(Q79:Q88)</f>
        <v>#DIV/0!</v>
      </c>
      <c r="R89" s="42" t="e">
        <f>SUM(R79:R88)</f>
        <v>#DIV/0!</v>
      </c>
      <c r="S89" s="18" t="e">
        <f>ROUND(R89/単価スライド金額算定表!$J$15,3)</f>
        <v>#DIV/0!</v>
      </c>
      <c r="T89" s="19" t="e">
        <f>IF(S89&gt;=0.01,"対象","対象外")</f>
        <v>#DIV/0!</v>
      </c>
      <c r="U89" s="20"/>
      <c r="V89" s="20"/>
      <c r="W89" s="11"/>
    </row>
    <row r="90" spans="1:23">
      <c r="N90" s="29"/>
      <c r="O90" s="30"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購入価格の妥当性を確認してください。</v>
      </c>
    </row>
    <row r="91" spans="1:23">
      <c r="A91" s="5"/>
      <c r="B91" s="5"/>
      <c r="C91" s="5"/>
      <c r="D91" s="5"/>
      <c r="E91" s="5"/>
      <c r="F91" s="5"/>
      <c r="G91" s="2">
        <f>E91*F91</f>
        <v>0</v>
      </c>
      <c r="H91" s="43" t="e">
        <f>ROUND(G91*1.1*単価スライド金額算定表!$J$17,0)</f>
        <v>#DIV/0!</v>
      </c>
      <c r="I91" s="5"/>
      <c r="J91" s="45"/>
      <c r="K91" s="5"/>
      <c r="L91" s="5"/>
      <c r="M91" s="13">
        <f>IF(J91&lt;&gt;0,J91,IF(K91+L91&lt;&gt;0,ROUND(AVERAGE(K91:L91),0),0))</f>
        <v>0</v>
      </c>
      <c r="N91" s="7"/>
      <c r="O91" s="13" t="str">
        <f>IF(N91=0,"ー",IF(N91&gt;1.3*M91,"要","不要"))</f>
        <v>ー</v>
      </c>
      <c r="P91" s="2">
        <f>IF(N91&lt;&gt;0,ROUND(E91*N91/単価スライド金額算定表!$J$17,0),ROUND(E91*M91,0))</f>
        <v>0</v>
      </c>
      <c r="Q91" s="43" t="e">
        <f>ROUND(P91*1.1*単価スライド金額算定表!$J$17,0)</f>
        <v>#DIV/0!</v>
      </c>
      <c r="R91" s="68" t="e">
        <f>Q91-H91</f>
        <v>#DIV/0!</v>
      </c>
      <c r="S91" s="25"/>
      <c r="T91" s="25"/>
      <c r="U91" s="10"/>
      <c r="V91" s="10"/>
    </row>
    <row r="92" spans="1:23">
      <c r="A92" s="5"/>
      <c r="B92" s="5"/>
      <c r="C92" s="5"/>
      <c r="D92" s="5"/>
      <c r="E92" s="5"/>
      <c r="F92" s="5"/>
      <c r="G92" s="2">
        <f t="shared" ref="G92:G100" si="36">E92*F92</f>
        <v>0</v>
      </c>
      <c r="H92" s="43" t="e">
        <f>ROUND(G92*1.1*単価スライド金額算定表!$J$17,0)</f>
        <v>#DIV/0!</v>
      </c>
      <c r="I92" s="5"/>
      <c r="J92" s="45"/>
      <c r="K92" s="5"/>
      <c r="L92" s="5"/>
      <c r="M92" s="13">
        <f t="shared" ref="M92:M100" si="37">IF(J92&lt;&gt;0,J92,IF(K92+L92&lt;&gt;0,ROUND(AVERAGE(K92:L92),0),0))</f>
        <v>0</v>
      </c>
      <c r="N92" s="7"/>
      <c r="O92" s="13" t="str">
        <f t="shared" ref="O92:O100" si="38">IF(N92=0,"ー",IF(N92&gt;1.3*M92,"要","不要"))</f>
        <v>ー</v>
      </c>
      <c r="P92" s="2">
        <f>IF(N92&lt;&gt;0,ROUND(E92*N92/単価スライド金額算定表!$J$17,0),ROUND(E92*M92,0))</f>
        <v>0</v>
      </c>
      <c r="Q92" s="43" t="e">
        <f>ROUND(P92*1.1*単価スライド金額算定表!$J$17,0)</f>
        <v>#DIV/0!</v>
      </c>
      <c r="R92" s="68" t="e">
        <f>Q92-H92</f>
        <v>#DIV/0!</v>
      </c>
      <c r="S92" s="25"/>
      <c r="T92" s="25"/>
      <c r="U92" s="10"/>
      <c r="V92" s="10"/>
    </row>
    <row r="93" spans="1:23">
      <c r="A93" s="5"/>
      <c r="B93" s="5"/>
      <c r="C93" s="5"/>
      <c r="D93" s="5"/>
      <c r="E93" s="5"/>
      <c r="F93" s="5"/>
      <c r="G93" s="2">
        <f t="shared" si="36"/>
        <v>0</v>
      </c>
      <c r="H93" s="43" t="e">
        <f>ROUND(G93*1.1*単価スライド金額算定表!$J$17,0)</f>
        <v>#DIV/0!</v>
      </c>
      <c r="I93" s="5"/>
      <c r="J93" s="45"/>
      <c r="K93" s="5"/>
      <c r="L93" s="5"/>
      <c r="M93" s="13">
        <f t="shared" si="37"/>
        <v>0</v>
      </c>
      <c r="N93" s="7"/>
      <c r="O93" s="13" t="str">
        <f t="shared" si="38"/>
        <v>ー</v>
      </c>
      <c r="P93" s="2">
        <f>IF(N93&lt;&gt;0,ROUND(E93*N93/単価スライド金額算定表!$J$17,0),ROUND(E93*M93,0))</f>
        <v>0</v>
      </c>
      <c r="Q93" s="43" t="e">
        <f>ROUND(P93*1.1*単価スライド金額算定表!$J$17,0)</f>
        <v>#DIV/0!</v>
      </c>
      <c r="R93" s="68" t="e">
        <f>Q93-H93</f>
        <v>#DIV/0!</v>
      </c>
      <c r="S93" s="25"/>
      <c r="T93" s="25"/>
      <c r="U93" s="10"/>
      <c r="V93" s="10"/>
    </row>
    <row r="94" spans="1:23">
      <c r="A94" s="5"/>
      <c r="B94" s="5"/>
      <c r="C94" s="5"/>
      <c r="D94" s="5"/>
      <c r="E94" s="5"/>
      <c r="F94" s="5"/>
      <c r="G94" s="2">
        <f t="shared" si="36"/>
        <v>0</v>
      </c>
      <c r="H94" s="43" t="e">
        <f>ROUND(G94*1.1*単価スライド金額算定表!$J$17,0)</f>
        <v>#DIV/0!</v>
      </c>
      <c r="I94" s="5"/>
      <c r="J94" s="45"/>
      <c r="K94" s="5"/>
      <c r="L94" s="5"/>
      <c r="M94" s="13">
        <f t="shared" si="37"/>
        <v>0</v>
      </c>
      <c r="N94" s="7"/>
      <c r="O94" s="13" t="str">
        <f t="shared" si="38"/>
        <v>ー</v>
      </c>
      <c r="P94" s="2">
        <f>IF(N94&lt;&gt;0,ROUND(E94*N94/単価スライド金額算定表!$J$17,0),ROUND(E94*M94,0))</f>
        <v>0</v>
      </c>
      <c r="Q94" s="43" t="e">
        <f>ROUND(P94*1.1*単価スライド金額算定表!$J$17,0)</f>
        <v>#DIV/0!</v>
      </c>
      <c r="R94" s="68" t="e">
        <f>Q94-H94</f>
        <v>#DIV/0!</v>
      </c>
      <c r="S94" s="25"/>
      <c r="T94" s="25"/>
      <c r="U94" s="10"/>
      <c r="V94" s="10"/>
    </row>
    <row r="95" spans="1:23">
      <c r="A95" s="5"/>
      <c r="B95" s="5"/>
      <c r="C95" s="5"/>
      <c r="D95" s="5"/>
      <c r="E95" s="5"/>
      <c r="F95" s="5"/>
      <c r="G95" s="2">
        <f t="shared" si="36"/>
        <v>0</v>
      </c>
      <c r="H95" s="43" t="e">
        <f>ROUND(G95*1.1*単価スライド金額算定表!$J$17,0)</f>
        <v>#DIV/0!</v>
      </c>
      <c r="I95" s="5"/>
      <c r="J95" s="45"/>
      <c r="K95" s="5"/>
      <c r="L95" s="5"/>
      <c r="M95" s="13">
        <f t="shared" si="37"/>
        <v>0</v>
      </c>
      <c r="N95" s="7"/>
      <c r="O95" s="13" t="str">
        <f t="shared" si="38"/>
        <v>ー</v>
      </c>
      <c r="P95" s="2">
        <f>IF(N95&lt;&gt;0,ROUND(E95*N95/単価スライド金額算定表!$J$17,0),ROUND(E95*M95,0))</f>
        <v>0</v>
      </c>
      <c r="Q95" s="43" t="e">
        <f>ROUND(P95*1.1*単価スライド金額算定表!$J$17,0)</f>
        <v>#DIV/0!</v>
      </c>
      <c r="R95" s="68" t="e">
        <f t="shared" ref="R95:R99" si="39">Q95-H95</f>
        <v>#DIV/0!</v>
      </c>
      <c r="S95" s="25"/>
      <c r="T95" s="25"/>
      <c r="U95" s="10"/>
      <c r="V95" s="10"/>
    </row>
    <row r="96" spans="1:23">
      <c r="A96" s="5"/>
      <c r="B96" s="5"/>
      <c r="C96" s="5"/>
      <c r="D96" s="5"/>
      <c r="E96" s="5"/>
      <c r="F96" s="5"/>
      <c r="G96" s="2">
        <f t="shared" si="36"/>
        <v>0</v>
      </c>
      <c r="H96" s="43" t="e">
        <f>ROUND(G96*1.1*単価スライド金額算定表!$J$17,0)</f>
        <v>#DIV/0!</v>
      </c>
      <c r="I96" s="5"/>
      <c r="J96" s="45"/>
      <c r="K96" s="5"/>
      <c r="L96" s="5"/>
      <c r="M96" s="13">
        <f t="shared" si="37"/>
        <v>0</v>
      </c>
      <c r="N96" s="7"/>
      <c r="O96" s="13" t="str">
        <f t="shared" si="38"/>
        <v>ー</v>
      </c>
      <c r="P96" s="2">
        <f>IF(N96&lt;&gt;0,ROUND(E96*N96/単価スライド金額算定表!$J$17,0),ROUND(E96*M96,0))</f>
        <v>0</v>
      </c>
      <c r="Q96" s="43" t="e">
        <f>ROUND(P96*1.1*単価スライド金額算定表!$J$17,0)</f>
        <v>#DIV/0!</v>
      </c>
      <c r="R96" s="68" t="e">
        <f t="shared" si="39"/>
        <v>#DIV/0!</v>
      </c>
      <c r="S96" s="25"/>
      <c r="T96" s="25"/>
      <c r="U96" s="10"/>
      <c r="V96" s="10"/>
    </row>
    <row r="97" spans="1:23">
      <c r="A97" s="5"/>
      <c r="B97" s="5"/>
      <c r="C97" s="5"/>
      <c r="D97" s="5"/>
      <c r="E97" s="5"/>
      <c r="F97" s="5"/>
      <c r="G97" s="2">
        <f t="shared" si="36"/>
        <v>0</v>
      </c>
      <c r="H97" s="43" t="e">
        <f>ROUND(G97*1.1*単価スライド金額算定表!$J$17,0)</f>
        <v>#DIV/0!</v>
      </c>
      <c r="I97" s="5"/>
      <c r="J97" s="45"/>
      <c r="K97" s="5"/>
      <c r="L97" s="5"/>
      <c r="M97" s="13">
        <f t="shared" si="37"/>
        <v>0</v>
      </c>
      <c r="N97" s="7"/>
      <c r="O97" s="13" t="str">
        <f t="shared" si="38"/>
        <v>ー</v>
      </c>
      <c r="P97" s="2">
        <f>IF(N97&lt;&gt;0,ROUND(E97*N97/単価スライド金額算定表!$J$17,0),ROUND(E97*M97,0))</f>
        <v>0</v>
      </c>
      <c r="Q97" s="43" t="e">
        <f>ROUND(P97*1.1*単価スライド金額算定表!$J$17,0)</f>
        <v>#DIV/0!</v>
      </c>
      <c r="R97" s="68" t="e">
        <f t="shared" si="39"/>
        <v>#DIV/0!</v>
      </c>
      <c r="S97" s="25"/>
      <c r="T97" s="25"/>
      <c r="U97" s="10"/>
      <c r="V97" s="10"/>
    </row>
    <row r="98" spans="1:23">
      <c r="A98" s="5"/>
      <c r="B98" s="5"/>
      <c r="C98" s="5"/>
      <c r="D98" s="5"/>
      <c r="E98" s="5"/>
      <c r="F98" s="5"/>
      <c r="G98" s="2">
        <f t="shared" si="36"/>
        <v>0</v>
      </c>
      <c r="H98" s="43" t="e">
        <f>ROUND(G98*1.1*単価スライド金額算定表!$J$17,0)</f>
        <v>#DIV/0!</v>
      </c>
      <c r="I98" s="5"/>
      <c r="J98" s="45"/>
      <c r="K98" s="5"/>
      <c r="L98" s="5"/>
      <c r="M98" s="13">
        <f t="shared" si="37"/>
        <v>0</v>
      </c>
      <c r="N98" s="7"/>
      <c r="O98" s="13" t="str">
        <f t="shared" si="38"/>
        <v>ー</v>
      </c>
      <c r="P98" s="2">
        <f>IF(N98&lt;&gt;0,ROUND(E98*N98/単価スライド金額算定表!$J$17,0),ROUND(E98*M98,0))</f>
        <v>0</v>
      </c>
      <c r="Q98" s="43" t="e">
        <f>ROUND(P98*1.1*単価スライド金額算定表!$J$17,0)</f>
        <v>#DIV/0!</v>
      </c>
      <c r="R98" s="68" t="e">
        <f t="shared" si="39"/>
        <v>#DIV/0!</v>
      </c>
      <c r="S98" s="25"/>
      <c r="T98" s="25"/>
      <c r="U98" s="10"/>
      <c r="V98" s="10"/>
    </row>
    <row r="99" spans="1:23">
      <c r="A99" s="5"/>
      <c r="B99" s="5"/>
      <c r="C99" s="5"/>
      <c r="D99" s="5"/>
      <c r="E99" s="5"/>
      <c r="F99" s="5"/>
      <c r="G99" s="2">
        <f t="shared" si="36"/>
        <v>0</v>
      </c>
      <c r="H99" s="43" t="e">
        <f>ROUND(G99*1.1*単価スライド金額算定表!$J$17,0)</f>
        <v>#DIV/0!</v>
      </c>
      <c r="I99" s="5"/>
      <c r="J99" s="45"/>
      <c r="K99" s="5"/>
      <c r="L99" s="5"/>
      <c r="M99" s="13">
        <f t="shared" si="37"/>
        <v>0</v>
      </c>
      <c r="N99" s="7"/>
      <c r="O99" s="13" t="str">
        <f t="shared" si="38"/>
        <v>ー</v>
      </c>
      <c r="P99" s="2">
        <f>IF(N99&lt;&gt;0,ROUND(E99*N99/単価スライド金額算定表!$J$17,0),ROUND(E99*M99,0))</f>
        <v>0</v>
      </c>
      <c r="Q99" s="43" t="e">
        <f>ROUND(P99*1.1*単価スライド金額算定表!$J$17,0)</f>
        <v>#DIV/0!</v>
      </c>
      <c r="R99" s="68" t="e">
        <f t="shared" si="39"/>
        <v>#DIV/0!</v>
      </c>
      <c r="S99" s="25"/>
      <c r="T99" s="25"/>
      <c r="U99" s="10"/>
      <c r="V99" s="10"/>
    </row>
    <row r="100" spans="1:23" ht="19.5" thickBot="1">
      <c r="A100" s="5"/>
      <c r="B100" s="5"/>
      <c r="C100" s="5"/>
      <c r="D100" s="5"/>
      <c r="E100" s="5"/>
      <c r="F100" s="5"/>
      <c r="G100" s="2">
        <f t="shared" si="36"/>
        <v>0</v>
      </c>
      <c r="H100" s="43" t="e">
        <f>ROUND(G100*1.1*単価スライド金額算定表!$J$17,0)</f>
        <v>#DIV/0!</v>
      </c>
      <c r="I100" s="5"/>
      <c r="J100" s="45"/>
      <c r="K100" s="5"/>
      <c r="L100" s="5"/>
      <c r="M100" s="13">
        <f t="shared" si="37"/>
        <v>0</v>
      </c>
      <c r="N100" s="7"/>
      <c r="O100" s="13" t="str">
        <f t="shared" si="38"/>
        <v>ー</v>
      </c>
      <c r="P100" s="2">
        <f>IF(N100&lt;&gt;0,ROUND(E100*N100/単価スライド金額算定表!$J$17,0),ROUND(E100*M100,0))</f>
        <v>0</v>
      </c>
      <c r="Q100" s="43" t="e">
        <f>ROUND(P100*1.1*単価スライド金額算定表!$J$17,0)</f>
        <v>#DIV/0!</v>
      </c>
      <c r="R100" s="68" t="e">
        <f>Q100-H100</f>
        <v>#DIV/0!</v>
      </c>
      <c r="S100" s="26"/>
      <c r="T100" s="26"/>
      <c r="U100" s="10"/>
      <c r="V100" s="10"/>
    </row>
    <row r="101" spans="1:23" s="21" customFormat="1" thickBot="1">
      <c r="A101" s="15" t="s">
        <v>59</v>
      </c>
      <c r="B101" s="16"/>
      <c r="C101" s="16"/>
      <c r="D101" s="16"/>
      <c r="E101" s="16"/>
      <c r="F101" s="16"/>
      <c r="G101" s="16"/>
      <c r="H101" s="44" t="e">
        <f t="shared" ref="H101" si="40">SUM(H91:H100)</f>
        <v>#DIV/0!</v>
      </c>
      <c r="I101" s="16"/>
      <c r="J101" s="42"/>
      <c r="K101" s="14"/>
      <c r="L101" s="14"/>
      <c r="M101" s="17"/>
      <c r="N101" s="16"/>
      <c r="O101" s="17"/>
      <c r="P101" s="16"/>
      <c r="Q101" s="44" t="e">
        <f t="shared" ref="Q101" si="41">SUM(Q91:Q100)</f>
        <v>#DIV/0!</v>
      </c>
      <c r="R101" s="42" t="e">
        <f>SUM(R91:R100)</f>
        <v>#DIV/0!</v>
      </c>
      <c r="S101" s="18" t="e">
        <f>ROUND(R101/単価スライド金額算定表!$J$15,3)</f>
        <v>#DIV/0!</v>
      </c>
      <c r="T101" s="19" t="e">
        <f>IF(S101&gt;=0.01,"対象","対象外")</f>
        <v>#DIV/0!</v>
      </c>
      <c r="U101" s="20"/>
      <c r="V101" s="20"/>
      <c r="W101" s="11"/>
    </row>
    <row r="102" spans="1:23">
      <c r="N102" s="29"/>
      <c r="O102" s="30"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3" t="e">
        <f>ROUND(G103*1.1*単価スライド金額算定表!$J$17,0)</f>
        <v>#DIV/0!</v>
      </c>
      <c r="I103" s="5"/>
      <c r="J103" s="45"/>
      <c r="K103" s="5"/>
      <c r="L103" s="5"/>
      <c r="M103" s="13">
        <f>IF(J103&lt;&gt;0,J103,IF(K103+L103&lt;&gt;0,ROUND(AVERAGE(K103:L103),0),0))</f>
        <v>0</v>
      </c>
      <c r="N103" s="7"/>
      <c r="O103" s="13" t="str">
        <f>IF(N103=0,"ー",IF(N103&gt;1.3*M103,"要","不要"))</f>
        <v>ー</v>
      </c>
      <c r="P103" s="2">
        <f>IF(N103&lt;&gt;0,ROUND(E103*N103/単価スライド金額算定表!$J$17,0),ROUND(E103*M103,0))</f>
        <v>0</v>
      </c>
      <c r="Q103" s="43" t="e">
        <f>ROUND(P103*1.1*単価スライド金額算定表!$J$17,0)</f>
        <v>#DIV/0!</v>
      </c>
      <c r="R103" s="68" t="e">
        <f>Q103-H103</f>
        <v>#DIV/0!</v>
      </c>
      <c r="S103" s="25"/>
      <c r="T103" s="25"/>
      <c r="U103" s="10"/>
      <c r="V103" s="10"/>
    </row>
    <row r="104" spans="1:23">
      <c r="A104" s="5"/>
      <c r="B104" s="5"/>
      <c r="C104" s="5"/>
      <c r="D104" s="5"/>
      <c r="E104" s="5"/>
      <c r="F104" s="5"/>
      <c r="G104" s="2">
        <f t="shared" ref="G104:G112" si="42">E104*F104</f>
        <v>0</v>
      </c>
      <c r="H104" s="43" t="e">
        <f>ROUND(G104*1.1*単価スライド金額算定表!$J$17,0)</f>
        <v>#DIV/0!</v>
      </c>
      <c r="I104" s="5"/>
      <c r="J104" s="45"/>
      <c r="K104" s="5"/>
      <c r="L104" s="5"/>
      <c r="M104" s="13">
        <f t="shared" ref="M104:M112" si="43">IF(J104&lt;&gt;0,J104,IF(K104+L104&lt;&gt;0,ROUND(AVERAGE(K104:L104),0),0))</f>
        <v>0</v>
      </c>
      <c r="N104" s="7"/>
      <c r="O104" s="13" t="str">
        <f t="shared" ref="O104:O112" si="44">IF(N104=0,"ー",IF(N104&gt;1.3*M104,"要","不要"))</f>
        <v>ー</v>
      </c>
      <c r="P104" s="2">
        <f>IF(N104&lt;&gt;0,ROUND(E104*N104/単価スライド金額算定表!$J$17,0),ROUND(E104*M104,0))</f>
        <v>0</v>
      </c>
      <c r="Q104" s="43" t="e">
        <f>ROUND(P104*1.1*単価スライド金額算定表!$J$17,0)</f>
        <v>#DIV/0!</v>
      </c>
      <c r="R104" s="68" t="e">
        <f>Q104-H104</f>
        <v>#DIV/0!</v>
      </c>
      <c r="S104" s="25"/>
      <c r="T104" s="25"/>
      <c r="U104" s="10"/>
      <c r="V104" s="10"/>
    </row>
    <row r="105" spans="1:23">
      <c r="A105" s="5"/>
      <c r="B105" s="5"/>
      <c r="C105" s="5"/>
      <c r="D105" s="5"/>
      <c r="E105" s="5"/>
      <c r="F105" s="5"/>
      <c r="G105" s="2">
        <f t="shared" si="42"/>
        <v>0</v>
      </c>
      <c r="H105" s="43" t="e">
        <f>ROUND(G105*1.1*単価スライド金額算定表!$J$17,0)</f>
        <v>#DIV/0!</v>
      </c>
      <c r="I105" s="5"/>
      <c r="J105" s="45"/>
      <c r="K105" s="5"/>
      <c r="L105" s="5"/>
      <c r="M105" s="13">
        <f t="shared" si="43"/>
        <v>0</v>
      </c>
      <c r="N105" s="7"/>
      <c r="O105" s="13" t="str">
        <f t="shared" si="44"/>
        <v>ー</v>
      </c>
      <c r="P105" s="2">
        <f>IF(N105&lt;&gt;0,ROUND(E105*N105/単価スライド金額算定表!$J$17,0),ROUND(E105*M105,0))</f>
        <v>0</v>
      </c>
      <c r="Q105" s="43" t="e">
        <f>ROUND(P105*1.1*単価スライド金額算定表!$J$17,0)</f>
        <v>#DIV/0!</v>
      </c>
      <c r="R105" s="68" t="e">
        <f>Q105-H105</f>
        <v>#DIV/0!</v>
      </c>
      <c r="S105" s="25"/>
      <c r="T105" s="25"/>
      <c r="U105" s="10"/>
      <c r="V105" s="10"/>
    </row>
    <row r="106" spans="1:23">
      <c r="A106" s="5"/>
      <c r="B106" s="5"/>
      <c r="C106" s="5"/>
      <c r="D106" s="5"/>
      <c r="E106" s="5"/>
      <c r="F106" s="5"/>
      <c r="G106" s="2">
        <f t="shared" si="42"/>
        <v>0</v>
      </c>
      <c r="H106" s="43" t="e">
        <f>ROUND(G106*1.1*単価スライド金額算定表!$J$17,0)</f>
        <v>#DIV/0!</v>
      </c>
      <c r="I106" s="5"/>
      <c r="J106" s="45"/>
      <c r="K106" s="5"/>
      <c r="L106" s="5"/>
      <c r="M106" s="13">
        <f t="shared" si="43"/>
        <v>0</v>
      </c>
      <c r="N106" s="7"/>
      <c r="O106" s="13" t="str">
        <f t="shared" si="44"/>
        <v>ー</v>
      </c>
      <c r="P106" s="2">
        <f>IF(N106&lt;&gt;0,ROUND(E106*N106/単価スライド金額算定表!$J$17,0),ROUND(E106*M106,0))</f>
        <v>0</v>
      </c>
      <c r="Q106" s="43" t="e">
        <f>ROUND(P106*1.1*単価スライド金額算定表!$J$17,0)</f>
        <v>#DIV/0!</v>
      </c>
      <c r="R106" s="68" t="e">
        <f>Q106-H106</f>
        <v>#DIV/0!</v>
      </c>
      <c r="S106" s="25"/>
      <c r="T106" s="25"/>
      <c r="U106" s="10"/>
      <c r="V106" s="10"/>
    </row>
    <row r="107" spans="1:23">
      <c r="A107" s="5"/>
      <c r="B107" s="5"/>
      <c r="C107" s="5"/>
      <c r="D107" s="5"/>
      <c r="E107" s="5"/>
      <c r="F107" s="5"/>
      <c r="G107" s="2">
        <f t="shared" si="42"/>
        <v>0</v>
      </c>
      <c r="H107" s="43" t="e">
        <f>ROUND(G107*1.1*単価スライド金額算定表!$J$17,0)</f>
        <v>#DIV/0!</v>
      </c>
      <c r="I107" s="5"/>
      <c r="J107" s="45"/>
      <c r="K107" s="5"/>
      <c r="L107" s="5"/>
      <c r="M107" s="13">
        <f t="shared" si="43"/>
        <v>0</v>
      </c>
      <c r="N107" s="7"/>
      <c r="O107" s="13" t="str">
        <f t="shared" si="44"/>
        <v>ー</v>
      </c>
      <c r="P107" s="2">
        <f>IF(N107&lt;&gt;0,ROUND(E107*N107/単価スライド金額算定表!$J$17,0),ROUND(E107*M107,0))</f>
        <v>0</v>
      </c>
      <c r="Q107" s="43" t="e">
        <f>ROUND(P107*1.1*単価スライド金額算定表!$J$17,0)</f>
        <v>#DIV/0!</v>
      </c>
      <c r="R107" s="68" t="e">
        <f t="shared" ref="R107:R111" si="45">Q107-H107</f>
        <v>#DIV/0!</v>
      </c>
      <c r="S107" s="25"/>
      <c r="T107" s="25"/>
      <c r="U107" s="10"/>
      <c r="V107" s="10"/>
    </row>
    <row r="108" spans="1:23">
      <c r="A108" s="5"/>
      <c r="B108" s="5"/>
      <c r="C108" s="5"/>
      <c r="D108" s="5"/>
      <c r="E108" s="5"/>
      <c r="F108" s="5"/>
      <c r="G108" s="2">
        <f t="shared" si="42"/>
        <v>0</v>
      </c>
      <c r="H108" s="43" t="e">
        <f>ROUND(G108*1.1*単価スライド金額算定表!$J$17,0)</f>
        <v>#DIV/0!</v>
      </c>
      <c r="I108" s="5"/>
      <c r="J108" s="45"/>
      <c r="K108" s="5"/>
      <c r="L108" s="5"/>
      <c r="M108" s="13">
        <f t="shared" si="43"/>
        <v>0</v>
      </c>
      <c r="N108" s="7"/>
      <c r="O108" s="13" t="str">
        <f t="shared" si="44"/>
        <v>ー</v>
      </c>
      <c r="P108" s="2">
        <f>IF(N108&lt;&gt;0,ROUND(E108*N108/単価スライド金額算定表!$J$17,0),ROUND(E108*M108,0))</f>
        <v>0</v>
      </c>
      <c r="Q108" s="43" t="e">
        <f>ROUND(P108*1.1*単価スライド金額算定表!$J$17,0)</f>
        <v>#DIV/0!</v>
      </c>
      <c r="R108" s="68" t="e">
        <f t="shared" si="45"/>
        <v>#DIV/0!</v>
      </c>
      <c r="S108" s="25"/>
      <c r="T108" s="25"/>
      <c r="U108" s="10"/>
      <c r="V108" s="10"/>
    </row>
    <row r="109" spans="1:23">
      <c r="A109" s="5"/>
      <c r="B109" s="5"/>
      <c r="C109" s="5"/>
      <c r="D109" s="5"/>
      <c r="E109" s="5"/>
      <c r="F109" s="5"/>
      <c r="G109" s="2">
        <f t="shared" si="42"/>
        <v>0</v>
      </c>
      <c r="H109" s="43" t="e">
        <f>ROUND(G109*1.1*単価スライド金額算定表!$J$17,0)</f>
        <v>#DIV/0!</v>
      </c>
      <c r="I109" s="5"/>
      <c r="J109" s="45"/>
      <c r="K109" s="5"/>
      <c r="L109" s="5"/>
      <c r="M109" s="13">
        <f t="shared" si="43"/>
        <v>0</v>
      </c>
      <c r="N109" s="7"/>
      <c r="O109" s="13" t="str">
        <f t="shared" si="44"/>
        <v>ー</v>
      </c>
      <c r="P109" s="2">
        <f>IF(N109&lt;&gt;0,ROUND(E109*N109/単価スライド金額算定表!$J$17,0),ROUND(E109*M109,0))</f>
        <v>0</v>
      </c>
      <c r="Q109" s="43" t="e">
        <f>ROUND(P109*1.1*単価スライド金額算定表!$J$17,0)</f>
        <v>#DIV/0!</v>
      </c>
      <c r="R109" s="68" t="e">
        <f t="shared" si="45"/>
        <v>#DIV/0!</v>
      </c>
      <c r="S109" s="25"/>
      <c r="T109" s="25"/>
      <c r="U109" s="10"/>
      <c r="V109" s="10"/>
    </row>
    <row r="110" spans="1:23">
      <c r="A110" s="5"/>
      <c r="B110" s="5"/>
      <c r="C110" s="5"/>
      <c r="D110" s="5"/>
      <c r="E110" s="5"/>
      <c r="F110" s="5"/>
      <c r="G110" s="2">
        <f t="shared" si="42"/>
        <v>0</v>
      </c>
      <c r="H110" s="43" t="e">
        <f>ROUND(G110*1.1*単価スライド金額算定表!$J$17,0)</f>
        <v>#DIV/0!</v>
      </c>
      <c r="I110" s="5"/>
      <c r="J110" s="45"/>
      <c r="K110" s="5"/>
      <c r="L110" s="5"/>
      <c r="M110" s="13">
        <f t="shared" si="43"/>
        <v>0</v>
      </c>
      <c r="N110" s="7"/>
      <c r="O110" s="13" t="str">
        <f t="shared" si="44"/>
        <v>ー</v>
      </c>
      <c r="P110" s="2">
        <f>IF(N110&lt;&gt;0,ROUND(E110*N110/単価スライド金額算定表!$J$17,0),ROUND(E110*M110,0))</f>
        <v>0</v>
      </c>
      <c r="Q110" s="43" t="e">
        <f>ROUND(P110*1.1*単価スライド金額算定表!$J$17,0)</f>
        <v>#DIV/0!</v>
      </c>
      <c r="R110" s="68" t="e">
        <f t="shared" si="45"/>
        <v>#DIV/0!</v>
      </c>
      <c r="S110" s="25"/>
      <c r="T110" s="25"/>
      <c r="U110" s="10"/>
      <c r="V110" s="10"/>
    </row>
    <row r="111" spans="1:23">
      <c r="A111" s="5"/>
      <c r="B111" s="5"/>
      <c r="C111" s="5"/>
      <c r="D111" s="5"/>
      <c r="E111" s="5"/>
      <c r="F111" s="5"/>
      <c r="G111" s="2">
        <f t="shared" si="42"/>
        <v>0</v>
      </c>
      <c r="H111" s="43" t="e">
        <f>ROUND(G111*1.1*単価スライド金額算定表!$J$17,0)</f>
        <v>#DIV/0!</v>
      </c>
      <c r="I111" s="5"/>
      <c r="J111" s="45"/>
      <c r="K111" s="5"/>
      <c r="L111" s="5"/>
      <c r="M111" s="13">
        <f t="shared" si="43"/>
        <v>0</v>
      </c>
      <c r="N111" s="7"/>
      <c r="O111" s="13" t="str">
        <f t="shared" si="44"/>
        <v>ー</v>
      </c>
      <c r="P111" s="2">
        <f>IF(N111&lt;&gt;0,ROUND(E111*N111/単価スライド金額算定表!$J$17,0),ROUND(E111*M111,0))</f>
        <v>0</v>
      </c>
      <c r="Q111" s="43" t="e">
        <f>ROUND(P111*1.1*単価スライド金額算定表!$J$17,0)</f>
        <v>#DIV/0!</v>
      </c>
      <c r="R111" s="68" t="e">
        <f t="shared" si="45"/>
        <v>#DIV/0!</v>
      </c>
      <c r="S111" s="25"/>
      <c r="T111" s="25"/>
      <c r="U111" s="10"/>
      <c r="V111" s="10"/>
    </row>
    <row r="112" spans="1:23" ht="19.5" thickBot="1">
      <c r="A112" s="5"/>
      <c r="B112" s="5"/>
      <c r="C112" s="5"/>
      <c r="D112" s="5"/>
      <c r="E112" s="5"/>
      <c r="F112" s="5"/>
      <c r="G112" s="2">
        <f t="shared" si="42"/>
        <v>0</v>
      </c>
      <c r="H112" s="43" t="e">
        <f>ROUND(G112*1.1*単価スライド金額算定表!$J$17,0)</f>
        <v>#DIV/0!</v>
      </c>
      <c r="I112" s="5"/>
      <c r="J112" s="45"/>
      <c r="K112" s="5"/>
      <c r="L112" s="5"/>
      <c r="M112" s="13">
        <f t="shared" si="43"/>
        <v>0</v>
      </c>
      <c r="N112" s="7"/>
      <c r="O112" s="13" t="str">
        <f t="shared" si="44"/>
        <v>ー</v>
      </c>
      <c r="P112" s="2">
        <f>IF(N112&lt;&gt;0,ROUND(E112*N112/単価スライド金額算定表!$J$17,0),ROUND(E112*M112,0))</f>
        <v>0</v>
      </c>
      <c r="Q112" s="43" t="e">
        <f>ROUND(P112*1.1*単価スライド金額算定表!$J$17,0)</f>
        <v>#DIV/0!</v>
      </c>
      <c r="R112" s="68" t="e">
        <f>Q112-H112</f>
        <v>#DIV/0!</v>
      </c>
      <c r="S112" s="26"/>
      <c r="T112" s="26"/>
      <c r="U112" s="10"/>
      <c r="V112" s="10"/>
    </row>
    <row r="113" spans="1:23" s="21" customFormat="1" thickBot="1">
      <c r="A113" s="15" t="s">
        <v>60</v>
      </c>
      <c r="B113" s="16"/>
      <c r="C113" s="16"/>
      <c r="D113" s="16"/>
      <c r="E113" s="16"/>
      <c r="F113" s="16"/>
      <c r="G113" s="16"/>
      <c r="H113" s="44" t="e">
        <f t="shared" ref="H113" si="46">SUM(H103:H112)</f>
        <v>#DIV/0!</v>
      </c>
      <c r="I113" s="16"/>
      <c r="J113" s="42"/>
      <c r="K113" s="14"/>
      <c r="L113" s="14"/>
      <c r="M113" s="17"/>
      <c r="N113" s="16"/>
      <c r="O113" s="17"/>
      <c r="P113" s="16"/>
      <c r="Q113" s="44" t="e">
        <f t="shared" ref="Q113" si="47">SUM(Q103:Q112)</f>
        <v>#DIV/0!</v>
      </c>
      <c r="R113" s="42" t="e">
        <f>SUM(R103:R112)</f>
        <v>#DIV/0!</v>
      </c>
      <c r="S113" s="18" t="e">
        <f>ROUND(R113/単価スライド金額算定表!$J$15,3)</f>
        <v>#DIV/0!</v>
      </c>
      <c r="T113" s="19" t="e">
        <f>IF(S113&gt;=0.01,"対象","対象外")</f>
        <v>#DIV/0!</v>
      </c>
      <c r="U113" s="20"/>
      <c r="V113" s="20"/>
      <c r="W113" s="11"/>
    </row>
    <row r="114" spans="1:23">
      <c r="N114" s="29"/>
      <c r="O114" s="30"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3" t="e">
        <f>ROUND(G115*1.1*単価スライド金額算定表!$J$17,0)</f>
        <v>#DIV/0!</v>
      </c>
      <c r="I115" s="5"/>
      <c r="J115" s="45"/>
      <c r="K115" s="5"/>
      <c r="L115" s="5"/>
      <c r="M115" s="13">
        <f>IF(J115&lt;&gt;0,J115,IF(K115+L115&lt;&gt;0,ROUND(AVERAGE(K115:L115),0),0))</f>
        <v>0</v>
      </c>
      <c r="N115" s="7"/>
      <c r="O115" s="13" t="str">
        <f>IF(N115=0,"ー",IF(N115&gt;1.3*M115,"要","不要"))</f>
        <v>ー</v>
      </c>
      <c r="P115" s="2">
        <f>IF(N115&lt;&gt;0,ROUND(E115*N115/単価スライド金額算定表!$J$17,0),ROUND(E115*M115,0))</f>
        <v>0</v>
      </c>
      <c r="Q115" s="43" t="e">
        <f>ROUND(P115*1.1*単価スライド金額算定表!$J$17,0)</f>
        <v>#DIV/0!</v>
      </c>
      <c r="R115" s="68" t="e">
        <f>Q115-H115</f>
        <v>#DIV/0!</v>
      </c>
      <c r="S115" s="25"/>
      <c r="T115" s="25"/>
      <c r="U115" s="10"/>
      <c r="V115" s="10"/>
    </row>
    <row r="116" spans="1:23">
      <c r="A116" s="5"/>
      <c r="B116" s="5"/>
      <c r="C116" s="5"/>
      <c r="D116" s="5"/>
      <c r="E116" s="5"/>
      <c r="F116" s="5"/>
      <c r="G116" s="2">
        <f t="shared" ref="G116:G124" si="48">E116*F116</f>
        <v>0</v>
      </c>
      <c r="H116" s="43" t="e">
        <f>ROUND(G116*1.1*単価スライド金額算定表!$J$17,0)</f>
        <v>#DIV/0!</v>
      </c>
      <c r="I116" s="5"/>
      <c r="J116" s="45"/>
      <c r="K116" s="5"/>
      <c r="L116" s="5"/>
      <c r="M116" s="13">
        <f t="shared" ref="M116:M124" si="49">IF(J116&lt;&gt;0,J116,IF(K116+L116&lt;&gt;0,ROUND(AVERAGE(K116:L116),0),0))</f>
        <v>0</v>
      </c>
      <c r="N116" s="7"/>
      <c r="O116" s="13" t="str">
        <f t="shared" ref="O116:O124" si="50">IF(N116=0,"ー",IF(N116&gt;1.3*M116,"要","不要"))</f>
        <v>ー</v>
      </c>
      <c r="P116" s="2">
        <f>IF(N116&lt;&gt;0,ROUND(E116*N116/単価スライド金額算定表!$J$17,0),ROUND(E116*M116,0))</f>
        <v>0</v>
      </c>
      <c r="Q116" s="43" t="e">
        <f>ROUND(P116*1.1*単価スライド金額算定表!$J$17,0)</f>
        <v>#DIV/0!</v>
      </c>
      <c r="R116" s="68" t="e">
        <f>Q116-H116</f>
        <v>#DIV/0!</v>
      </c>
      <c r="S116" s="25"/>
      <c r="T116" s="25"/>
      <c r="U116" s="10"/>
      <c r="V116" s="10"/>
    </row>
    <row r="117" spans="1:23">
      <c r="A117" s="5"/>
      <c r="B117" s="5"/>
      <c r="C117" s="5"/>
      <c r="D117" s="5"/>
      <c r="E117" s="5"/>
      <c r="F117" s="5"/>
      <c r="G117" s="2">
        <f t="shared" si="48"/>
        <v>0</v>
      </c>
      <c r="H117" s="43" t="e">
        <f>ROUND(G117*1.1*単価スライド金額算定表!$J$17,0)</f>
        <v>#DIV/0!</v>
      </c>
      <c r="I117" s="5"/>
      <c r="J117" s="45"/>
      <c r="K117" s="5"/>
      <c r="L117" s="5"/>
      <c r="M117" s="13">
        <f t="shared" si="49"/>
        <v>0</v>
      </c>
      <c r="N117" s="7"/>
      <c r="O117" s="13" t="str">
        <f t="shared" si="50"/>
        <v>ー</v>
      </c>
      <c r="P117" s="2">
        <f>IF(N117&lt;&gt;0,ROUND(E117*N117/単価スライド金額算定表!$J$17,0),ROUND(E117*M117,0))</f>
        <v>0</v>
      </c>
      <c r="Q117" s="43" t="e">
        <f>ROUND(P117*1.1*単価スライド金額算定表!$J$17,0)</f>
        <v>#DIV/0!</v>
      </c>
      <c r="R117" s="68" t="e">
        <f>Q117-H117</f>
        <v>#DIV/0!</v>
      </c>
      <c r="S117" s="25"/>
      <c r="T117" s="25"/>
      <c r="U117" s="10"/>
      <c r="V117" s="10"/>
    </row>
    <row r="118" spans="1:23">
      <c r="A118" s="5"/>
      <c r="B118" s="5"/>
      <c r="C118" s="5"/>
      <c r="D118" s="5"/>
      <c r="E118" s="5"/>
      <c r="F118" s="5"/>
      <c r="G118" s="2">
        <f t="shared" si="48"/>
        <v>0</v>
      </c>
      <c r="H118" s="43" t="e">
        <f>ROUND(G118*1.1*単価スライド金額算定表!$J$17,0)</f>
        <v>#DIV/0!</v>
      </c>
      <c r="I118" s="5"/>
      <c r="J118" s="45"/>
      <c r="K118" s="5"/>
      <c r="L118" s="5"/>
      <c r="M118" s="13">
        <f t="shared" si="49"/>
        <v>0</v>
      </c>
      <c r="N118" s="7"/>
      <c r="O118" s="13" t="str">
        <f t="shared" si="50"/>
        <v>ー</v>
      </c>
      <c r="P118" s="2">
        <f>IF(N118&lt;&gt;0,ROUND(E118*N118/単価スライド金額算定表!$J$17,0),ROUND(E118*M118,0))</f>
        <v>0</v>
      </c>
      <c r="Q118" s="43" t="e">
        <f>ROUND(P118*1.1*単価スライド金額算定表!$J$17,0)</f>
        <v>#DIV/0!</v>
      </c>
      <c r="R118" s="68" t="e">
        <f>Q118-H118</f>
        <v>#DIV/0!</v>
      </c>
      <c r="S118" s="25"/>
      <c r="T118" s="25"/>
      <c r="U118" s="10"/>
      <c r="V118" s="10"/>
    </row>
    <row r="119" spans="1:23">
      <c r="A119" s="5"/>
      <c r="B119" s="5"/>
      <c r="C119" s="5"/>
      <c r="D119" s="5"/>
      <c r="E119" s="5"/>
      <c r="F119" s="5"/>
      <c r="G119" s="2">
        <f t="shared" si="48"/>
        <v>0</v>
      </c>
      <c r="H119" s="43" t="e">
        <f>ROUND(G119*1.1*単価スライド金額算定表!$J$17,0)</f>
        <v>#DIV/0!</v>
      </c>
      <c r="I119" s="5"/>
      <c r="J119" s="45"/>
      <c r="K119" s="5"/>
      <c r="L119" s="5"/>
      <c r="M119" s="13">
        <f t="shared" si="49"/>
        <v>0</v>
      </c>
      <c r="N119" s="7"/>
      <c r="O119" s="13" t="str">
        <f t="shared" si="50"/>
        <v>ー</v>
      </c>
      <c r="P119" s="2">
        <f>IF(N119&lt;&gt;0,ROUND(E119*N119/単価スライド金額算定表!$J$17,0),ROUND(E119*M119,0))</f>
        <v>0</v>
      </c>
      <c r="Q119" s="43" t="e">
        <f>ROUND(P119*1.1*単価スライド金額算定表!$J$17,0)</f>
        <v>#DIV/0!</v>
      </c>
      <c r="R119" s="68" t="e">
        <f t="shared" ref="R119:R123" si="51">Q119-H119</f>
        <v>#DIV/0!</v>
      </c>
      <c r="S119" s="25"/>
      <c r="T119" s="25"/>
      <c r="U119" s="10"/>
      <c r="V119" s="10"/>
    </row>
    <row r="120" spans="1:23">
      <c r="A120" s="5"/>
      <c r="B120" s="5"/>
      <c r="C120" s="5"/>
      <c r="D120" s="5"/>
      <c r="E120" s="5"/>
      <c r="F120" s="5"/>
      <c r="G120" s="2">
        <f t="shared" si="48"/>
        <v>0</v>
      </c>
      <c r="H120" s="43" t="e">
        <f>ROUND(G120*1.1*単価スライド金額算定表!$J$17,0)</f>
        <v>#DIV/0!</v>
      </c>
      <c r="I120" s="5"/>
      <c r="J120" s="45"/>
      <c r="K120" s="5"/>
      <c r="L120" s="5"/>
      <c r="M120" s="13">
        <f t="shared" si="49"/>
        <v>0</v>
      </c>
      <c r="N120" s="7"/>
      <c r="O120" s="13" t="str">
        <f t="shared" si="50"/>
        <v>ー</v>
      </c>
      <c r="P120" s="2">
        <f>IF(N120&lt;&gt;0,ROUND(E120*N120/単価スライド金額算定表!$J$17,0),ROUND(E120*M120,0))</f>
        <v>0</v>
      </c>
      <c r="Q120" s="43" t="e">
        <f>ROUND(P120*1.1*単価スライド金額算定表!$J$17,0)</f>
        <v>#DIV/0!</v>
      </c>
      <c r="R120" s="68" t="e">
        <f t="shared" si="51"/>
        <v>#DIV/0!</v>
      </c>
      <c r="S120" s="25"/>
      <c r="T120" s="25"/>
      <c r="U120" s="10"/>
      <c r="V120" s="10"/>
    </row>
    <row r="121" spans="1:23">
      <c r="A121" s="5"/>
      <c r="B121" s="5"/>
      <c r="C121" s="5"/>
      <c r="D121" s="5"/>
      <c r="E121" s="5"/>
      <c r="F121" s="5"/>
      <c r="G121" s="2">
        <f t="shared" si="48"/>
        <v>0</v>
      </c>
      <c r="H121" s="43" t="e">
        <f>ROUND(G121*1.1*単価スライド金額算定表!$J$17,0)</f>
        <v>#DIV/0!</v>
      </c>
      <c r="I121" s="5"/>
      <c r="J121" s="45"/>
      <c r="K121" s="5"/>
      <c r="L121" s="5"/>
      <c r="M121" s="13">
        <f t="shared" si="49"/>
        <v>0</v>
      </c>
      <c r="N121" s="7"/>
      <c r="O121" s="13" t="str">
        <f t="shared" si="50"/>
        <v>ー</v>
      </c>
      <c r="P121" s="2">
        <f>IF(N121&lt;&gt;0,ROUND(E121*N121/単価スライド金額算定表!$J$17,0),ROUND(E121*M121,0))</f>
        <v>0</v>
      </c>
      <c r="Q121" s="43" t="e">
        <f>ROUND(P121*1.1*単価スライド金額算定表!$J$17,0)</f>
        <v>#DIV/0!</v>
      </c>
      <c r="R121" s="68" t="e">
        <f t="shared" si="51"/>
        <v>#DIV/0!</v>
      </c>
      <c r="S121" s="25"/>
      <c r="T121" s="25"/>
      <c r="U121" s="10"/>
      <c r="V121" s="10"/>
    </row>
    <row r="122" spans="1:23">
      <c r="A122" s="5"/>
      <c r="B122" s="5"/>
      <c r="C122" s="5"/>
      <c r="D122" s="5"/>
      <c r="E122" s="5"/>
      <c r="F122" s="5"/>
      <c r="G122" s="2">
        <f t="shared" si="48"/>
        <v>0</v>
      </c>
      <c r="H122" s="43" t="e">
        <f>ROUND(G122*1.1*単価スライド金額算定表!$J$17,0)</f>
        <v>#DIV/0!</v>
      </c>
      <c r="I122" s="5"/>
      <c r="J122" s="45"/>
      <c r="K122" s="5"/>
      <c r="L122" s="5"/>
      <c r="M122" s="13">
        <f t="shared" si="49"/>
        <v>0</v>
      </c>
      <c r="N122" s="7"/>
      <c r="O122" s="13" t="str">
        <f t="shared" si="50"/>
        <v>ー</v>
      </c>
      <c r="P122" s="2">
        <f>IF(N122&lt;&gt;0,ROUND(E122*N122/単価スライド金額算定表!$J$17,0),ROUND(E122*M122,0))</f>
        <v>0</v>
      </c>
      <c r="Q122" s="43" t="e">
        <f>ROUND(P122*1.1*単価スライド金額算定表!$J$17,0)</f>
        <v>#DIV/0!</v>
      </c>
      <c r="R122" s="68" t="e">
        <f t="shared" si="51"/>
        <v>#DIV/0!</v>
      </c>
      <c r="S122" s="25"/>
      <c r="T122" s="25"/>
      <c r="U122" s="10"/>
      <c r="V122" s="10"/>
    </row>
    <row r="123" spans="1:23">
      <c r="A123" s="5"/>
      <c r="B123" s="5"/>
      <c r="C123" s="5"/>
      <c r="D123" s="5"/>
      <c r="E123" s="5"/>
      <c r="F123" s="5"/>
      <c r="G123" s="2">
        <f t="shared" si="48"/>
        <v>0</v>
      </c>
      <c r="H123" s="43" t="e">
        <f>ROUND(G123*1.1*単価スライド金額算定表!$J$17,0)</f>
        <v>#DIV/0!</v>
      </c>
      <c r="I123" s="5"/>
      <c r="J123" s="45"/>
      <c r="K123" s="5"/>
      <c r="L123" s="5"/>
      <c r="M123" s="13">
        <f t="shared" si="49"/>
        <v>0</v>
      </c>
      <c r="N123" s="7"/>
      <c r="O123" s="13" t="str">
        <f t="shared" si="50"/>
        <v>ー</v>
      </c>
      <c r="P123" s="2">
        <f>IF(N123&lt;&gt;0,ROUND(E123*N123/単価スライド金額算定表!$J$17,0),ROUND(E123*M123,0))</f>
        <v>0</v>
      </c>
      <c r="Q123" s="43" t="e">
        <f>ROUND(P123*1.1*単価スライド金額算定表!$J$17,0)</f>
        <v>#DIV/0!</v>
      </c>
      <c r="R123" s="68" t="e">
        <f t="shared" si="51"/>
        <v>#DIV/0!</v>
      </c>
      <c r="S123" s="25"/>
      <c r="T123" s="25"/>
      <c r="U123" s="10"/>
      <c r="V123" s="10"/>
    </row>
    <row r="124" spans="1:23" ht="19.5" thickBot="1">
      <c r="A124" s="5"/>
      <c r="B124" s="5"/>
      <c r="C124" s="5"/>
      <c r="D124" s="5"/>
      <c r="E124" s="5"/>
      <c r="F124" s="5"/>
      <c r="G124" s="2">
        <f t="shared" si="48"/>
        <v>0</v>
      </c>
      <c r="H124" s="43" t="e">
        <f>ROUND(G124*1.1*単価スライド金額算定表!$J$17,0)</f>
        <v>#DIV/0!</v>
      </c>
      <c r="I124" s="5"/>
      <c r="J124" s="45"/>
      <c r="K124" s="5"/>
      <c r="L124" s="5"/>
      <c r="M124" s="13">
        <f t="shared" si="49"/>
        <v>0</v>
      </c>
      <c r="N124" s="7"/>
      <c r="O124" s="13" t="str">
        <f t="shared" si="50"/>
        <v>ー</v>
      </c>
      <c r="P124" s="2">
        <f>IF(N124&lt;&gt;0,ROUND(E124*N124/単価スライド金額算定表!$J$17,0),ROUND(E124*M124,0))</f>
        <v>0</v>
      </c>
      <c r="Q124" s="43" t="e">
        <f>ROUND(P124*1.1*単価スライド金額算定表!$J$17,0)</f>
        <v>#DIV/0!</v>
      </c>
      <c r="R124" s="68" t="e">
        <f>Q124-H124</f>
        <v>#DIV/0!</v>
      </c>
      <c r="S124" s="26"/>
      <c r="T124" s="26"/>
      <c r="U124" s="10"/>
      <c r="V124" s="10"/>
    </row>
    <row r="125" spans="1:23" s="21" customFormat="1" thickBot="1">
      <c r="A125" s="15" t="s">
        <v>61</v>
      </c>
      <c r="B125" s="16"/>
      <c r="C125" s="16"/>
      <c r="D125" s="16"/>
      <c r="E125" s="16"/>
      <c r="F125" s="16"/>
      <c r="G125" s="16"/>
      <c r="H125" s="44" t="e">
        <f t="shared" ref="H125" si="52">SUM(H115:H124)</f>
        <v>#DIV/0!</v>
      </c>
      <c r="I125" s="16"/>
      <c r="J125" s="42"/>
      <c r="K125" s="14"/>
      <c r="L125" s="14"/>
      <c r="M125" s="17"/>
      <c r="N125" s="16"/>
      <c r="O125" s="17"/>
      <c r="P125" s="16"/>
      <c r="Q125" s="44" t="e">
        <f t="shared" ref="Q125" si="53">SUM(Q115:Q124)</f>
        <v>#DIV/0!</v>
      </c>
      <c r="R125" s="42" t="e">
        <f>SUM(R115:R124)</f>
        <v>#DIV/0!</v>
      </c>
      <c r="S125" s="18" t="e">
        <f>ROUND(R125/単価スライド金額算定表!$J$15,3)</f>
        <v>#DIV/0!</v>
      </c>
      <c r="T125" s="19" t="e">
        <f>IF(S125&gt;=0.01,"対象","対象外")</f>
        <v>#DIV/0!</v>
      </c>
      <c r="U125" s="20"/>
      <c r="V125" s="20"/>
      <c r="W125" s="11"/>
    </row>
    <row r="126" spans="1:23">
      <c r="N126" s="29"/>
      <c r="O126" s="30"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3" t="e">
        <f>ROUND(G127*1.1*単価スライド金額算定表!$J$17,0)</f>
        <v>#DIV/0!</v>
      </c>
      <c r="I127" s="5"/>
      <c r="J127" s="45"/>
      <c r="K127" s="5"/>
      <c r="L127" s="5"/>
      <c r="M127" s="13">
        <f>IF(J127&lt;&gt;0,J127,IF(K127+L127&lt;&gt;0,ROUND(AVERAGE(K127:L127),0),0))</f>
        <v>0</v>
      </c>
      <c r="N127" s="7"/>
      <c r="O127" s="13" t="str">
        <f>IF(N127=0,"ー",IF(N127&gt;1.3*M127,"要","不要"))</f>
        <v>ー</v>
      </c>
      <c r="P127" s="2">
        <f>IF(N127&lt;&gt;0,ROUND(E127*N127/単価スライド金額算定表!$J$17,0),ROUND(E127*M127,0))</f>
        <v>0</v>
      </c>
      <c r="Q127" s="43" t="e">
        <f>ROUND(P127*1.1*単価スライド金額算定表!$J$17,0)</f>
        <v>#DIV/0!</v>
      </c>
      <c r="R127" s="68" t="e">
        <f>Q127-H127</f>
        <v>#DIV/0!</v>
      </c>
      <c r="S127" s="25"/>
      <c r="T127" s="25"/>
      <c r="U127" s="10"/>
      <c r="V127" s="10"/>
    </row>
    <row r="128" spans="1:23">
      <c r="A128" s="5"/>
      <c r="B128" s="5"/>
      <c r="C128" s="5"/>
      <c r="D128" s="5"/>
      <c r="E128" s="5"/>
      <c r="F128" s="5"/>
      <c r="G128" s="2">
        <f t="shared" ref="G128:G136" si="54">E128*F128</f>
        <v>0</v>
      </c>
      <c r="H128" s="43" t="e">
        <f>ROUND(G128*1.1*単価スライド金額算定表!$J$17,0)</f>
        <v>#DIV/0!</v>
      </c>
      <c r="I128" s="5"/>
      <c r="J128" s="45"/>
      <c r="K128" s="5"/>
      <c r="L128" s="5"/>
      <c r="M128" s="13">
        <f t="shared" ref="M128:M136" si="55">IF(J128&lt;&gt;0,J128,IF(K128+L128&lt;&gt;0,ROUND(AVERAGE(K128:L128),0),0))</f>
        <v>0</v>
      </c>
      <c r="N128" s="7"/>
      <c r="O128" s="13" t="str">
        <f t="shared" ref="O128:O136" si="56">IF(N128=0,"ー",IF(N128&gt;1.3*M128,"要","不要"))</f>
        <v>ー</v>
      </c>
      <c r="P128" s="2">
        <f>IF(N128&lt;&gt;0,ROUND(E128*N128/単価スライド金額算定表!$J$17,0),ROUND(E128*M128,0))</f>
        <v>0</v>
      </c>
      <c r="Q128" s="43" t="e">
        <f>ROUND(P128*1.1*単価スライド金額算定表!$J$17,0)</f>
        <v>#DIV/0!</v>
      </c>
      <c r="R128" s="68" t="e">
        <f>Q128-H128</f>
        <v>#DIV/0!</v>
      </c>
      <c r="S128" s="25"/>
      <c r="T128" s="25"/>
      <c r="U128" s="10"/>
      <c r="V128" s="10"/>
    </row>
    <row r="129" spans="1:23">
      <c r="A129" s="5"/>
      <c r="B129" s="5"/>
      <c r="C129" s="5"/>
      <c r="D129" s="5"/>
      <c r="E129" s="5"/>
      <c r="F129" s="5"/>
      <c r="G129" s="2">
        <f t="shared" si="54"/>
        <v>0</v>
      </c>
      <c r="H129" s="43" t="e">
        <f>ROUND(G129*1.1*単価スライド金額算定表!$J$17,0)</f>
        <v>#DIV/0!</v>
      </c>
      <c r="I129" s="5"/>
      <c r="J129" s="45"/>
      <c r="K129" s="5"/>
      <c r="L129" s="5"/>
      <c r="M129" s="13">
        <f t="shared" si="55"/>
        <v>0</v>
      </c>
      <c r="N129" s="7"/>
      <c r="O129" s="13" t="str">
        <f t="shared" si="56"/>
        <v>ー</v>
      </c>
      <c r="P129" s="2">
        <f>IF(N129&lt;&gt;0,ROUND(E129*N129/単価スライド金額算定表!$J$17,0),ROUND(E129*M129,0))</f>
        <v>0</v>
      </c>
      <c r="Q129" s="43" t="e">
        <f>ROUND(P129*1.1*単価スライド金額算定表!$J$17,0)</f>
        <v>#DIV/0!</v>
      </c>
      <c r="R129" s="68" t="e">
        <f>Q129-H129</f>
        <v>#DIV/0!</v>
      </c>
      <c r="S129" s="25"/>
      <c r="T129" s="25"/>
      <c r="U129" s="10"/>
      <c r="V129" s="10"/>
    </row>
    <row r="130" spans="1:23">
      <c r="A130" s="5"/>
      <c r="B130" s="5"/>
      <c r="C130" s="5"/>
      <c r="D130" s="5"/>
      <c r="E130" s="5"/>
      <c r="F130" s="5"/>
      <c r="G130" s="2">
        <f t="shared" si="54"/>
        <v>0</v>
      </c>
      <c r="H130" s="43" t="e">
        <f>ROUND(G130*1.1*単価スライド金額算定表!$J$17,0)</f>
        <v>#DIV/0!</v>
      </c>
      <c r="I130" s="5"/>
      <c r="J130" s="45"/>
      <c r="K130" s="5"/>
      <c r="L130" s="5"/>
      <c r="M130" s="13">
        <f t="shared" si="55"/>
        <v>0</v>
      </c>
      <c r="N130" s="7"/>
      <c r="O130" s="13" t="str">
        <f t="shared" si="56"/>
        <v>ー</v>
      </c>
      <c r="P130" s="2">
        <f>IF(N130&lt;&gt;0,ROUND(E130*N130/単価スライド金額算定表!$J$17,0),ROUND(E130*M130,0))</f>
        <v>0</v>
      </c>
      <c r="Q130" s="43" t="e">
        <f>ROUND(P130*1.1*単価スライド金額算定表!$J$17,0)</f>
        <v>#DIV/0!</v>
      </c>
      <c r="R130" s="68" t="e">
        <f>Q130-H130</f>
        <v>#DIV/0!</v>
      </c>
      <c r="S130" s="25"/>
      <c r="T130" s="25"/>
      <c r="U130" s="10"/>
      <c r="V130" s="10"/>
    </row>
    <row r="131" spans="1:23">
      <c r="A131" s="5"/>
      <c r="B131" s="5"/>
      <c r="C131" s="5"/>
      <c r="D131" s="5"/>
      <c r="E131" s="5"/>
      <c r="F131" s="5"/>
      <c r="G131" s="2">
        <f t="shared" si="54"/>
        <v>0</v>
      </c>
      <c r="H131" s="43" t="e">
        <f>ROUND(G131*1.1*単価スライド金額算定表!$J$17,0)</f>
        <v>#DIV/0!</v>
      </c>
      <c r="I131" s="5"/>
      <c r="J131" s="45"/>
      <c r="K131" s="5"/>
      <c r="L131" s="5"/>
      <c r="M131" s="13">
        <f t="shared" si="55"/>
        <v>0</v>
      </c>
      <c r="N131" s="7"/>
      <c r="O131" s="13" t="str">
        <f t="shared" si="56"/>
        <v>ー</v>
      </c>
      <c r="P131" s="2">
        <f>IF(N131&lt;&gt;0,ROUND(E131*N131/単価スライド金額算定表!$J$17,0),ROUND(E131*M131,0))</f>
        <v>0</v>
      </c>
      <c r="Q131" s="43" t="e">
        <f>ROUND(P131*1.1*単価スライド金額算定表!$J$17,0)</f>
        <v>#DIV/0!</v>
      </c>
      <c r="R131" s="68" t="e">
        <f t="shared" ref="R131:R135" si="57">Q131-H131</f>
        <v>#DIV/0!</v>
      </c>
      <c r="S131" s="25"/>
      <c r="T131" s="25"/>
      <c r="U131" s="10"/>
      <c r="V131" s="10"/>
    </row>
    <row r="132" spans="1:23">
      <c r="A132" s="5"/>
      <c r="B132" s="5"/>
      <c r="C132" s="5"/>
      <c r="D132" s="5"/>
      <c r="E132" s="5"/>
      <c r="F132" s="5"/>
      <c r="G132" s="2">
        <f t="shared" si="54"/>
        <v>0</v>
      </c>
      <c r="H132" s="43" t="e">
        <f>ROUND(G132*1.1*単価スライド金額算定表!$J$17,0)</f>
        <v>#DIV/0!</v>
      </c>
      <c r="I132" s="5"/>
      <c r="J132" s="45"/>
      <c r="K132" s="5"/>
      <c r="L132" s="5"/>
      <c r="M132" s="13">
        <f t="shared" si="55"/>
        <v>0</v>
      </c>
      <c r="N132" s="7"/>
      <c r="O132" s="13" t="str">
        <f t="shared" si="56"/>
        <v>ー</v>
      </c>
      <c r="P132" s="2">
        <f>IF(N132&lt;&gt;0,ROUND(E132*N132/単価スライド金額算定表!$J$17,0),ROUND(E132*M132,0))</f>
        <v>0</v>
      </c>
      <c r="Q132" s="43" t="e">
        <f>ROUND(P132*1.1*単価スライド金額算定表!$J$17,0)</f>
        <v>#DIV/0!</v>
      </c>
      <c r="R132" s="68" t="e">
        <f t="shared" si="57"/>
        <v>#DIV/0!</v>
      </c>
      <c r="S132" s="25"/>
      <c r="T132" s="25"/>
      <c r="U132" s="10"/>
      <c r="V132" s="10"/>
    </row>
    <row r="133" spans="1:23">
      <c r="A133" s="5"/>
      <c r="B133" s="5"/>
      <c r="C133" s="5"/>
      <c r="D133" s="5"/>
      <c r="E133" s="5"/>
      <c r="F133" s="5"/>
      <c r="G133" s="2">
        <f t="shared" si="54"/>
        <v>0</v>
      </c>
      <c r="H133" s="43" t="e">
        <f>ROUND(G133*1.1*単価スライド金額算定表!$J$17,0)</f>
        <v>#DIV/0!</v>
      </c>
      <c r="I133" s="5"/>
      <c r="J133" s="45"/>
      <c r="K133" s="5"/>
      <c r="L133" s="5"/>
      <c r="M133" s="13">
        <f t="shared" si="55"/>
        <v>0</v>
      </c>
      <c r="N133" s="7"/>
      <c r="O133" s="13" t="str">
        <f t="shared" si="56"/>
        <v>ー</v>
      </c>
      <c r="P133" s="2">
        <f>IF(N133&lt;&gt;0,ROUND(E133*N133/単価スライド金額算定表!$J$17,0),ROUND(E133*M133,0))</f>
        <v>0</v>
      </c>
      <c r="Q133" s="43" t="e">
        <f>ROUND(P133*1.1*単価スライド金額算定表!$J$17,0)</f>
        <v>#DIV/0!</v>
      </c>
      <c r="R133" s="68" t="e">
        <f t="shared" si="57"/>
        <v>#DIV/0!</v>
      </c>
      <c r="S133" s="25"/>
      <c r="T133" s="25"/>
      <c r="U133" s="10"/>
      <c r="V133" s="10"/>
    </row>
    <row r="134" spans="1:23">
      <c r="A134" s="5"/>
      <c r="B134" s="5"/>
      <c r="C134" s="5"/>
      <c r="D134" s="5"/>
      <c r="E134" s="5"/>
      <c r="F134" s="5"/>
      <c r="G134" s="2">
        <f t="shared" si="54"/>
        <v>0</v>
      </c>
      <c r="H134" s="43" t="e">
        <f>ROUND(G134*1.1*単価スライド金額算定表!$J$17,0)</f>
        <v>#DIV/0!</v>
      </c>
      <c r="I134" s="5"/>
      <c r="J134" s="45"/>
      <c r="K134" s="5"/>
      <c r="L134" s="5"/>
      <c r="M134" s="13">
        <f t="shared" si="55"/>
        <v>0</v>
      </c>
      <c r="N134" s="7"/>
      <c r="O134" s="13" t="str">
        <f t="shared" si="56"/>
        <v>ー</v>
      </c>
      <c r="P134" s="2">
        <f>IF(N134&lt;&gt;0,ROUND(E134*N134/単価スライド金額算定表!$J$17,0),ROUND(E134*M134,0))</f>
        <v>0</v>
      </c>
      <c r="Q134" s="43" t="e">
        <f>ROUND(P134*1.1*単価スライド金額算定表!$J$17,0)</f>
        <v>#DIV/0!</v>
      </c>
      <c r="R134" s="68" t="e">
        <f t="shared" si="57"/>
        <v>#DIV/0!</v>
      </c>
      <c r="S134" s="25"/>
      <c r="T134" s="25"/>
      <c r="U134" s="10"/>
      <c r="V134" s="10"/>
    </row>
    <row r="135" spans="1:23">
      <c r="A135" s="5"/>
      <c r="B135" s="5"/>
      <c r="C135" s="5"/>
      <c r="D135" s="5"/>
      <c r="E135" s="5"/>
      <c r="F135" s="5"/>
      <c r="G135" s="2">
        <f t="shared" si="54"/>
        <v>0</v>
      </c>
      <c r="H135" s="43" t="e">
        <f>ROUND(G135*1.1*単価スライド金額算定表!$J$17,0)</f>
        <v>#DIV/0!</v>
      </c>
      <c r="I135" s="5"/>
      <c r="J135" s="45"/>
      <c r="K135" s="5"/>
      <c r="L135" s="5"/>
      <c r="M135" s="13">
        <f t="shared" si="55"/>
        <v>0</v>
      </c>
      <c r="N135" s="7"/>
      <c r="O135" s="13" t="str">
        <f t="shared" si="56"/>
        <v>ー</v>
      </c>
      <c r="P135" s="2">
        <f>IF(N135&lt;&gt;0,ROUND(E135*N135/単価スライド金額算定表!$J$17,0),ROUND(E135*M135,0))</f>
        <v>0</v>
      </c>
      <c r="Q135" s="43" t="e">
        <f>ROUND(P135*1.1*単価スライド金額算定表!$J$17,0)</f>
        <v>#DIV/0!</v>
      </c>
      <c r="R135" s="68" t="e">
        <f t="shared" si="57"/>
        <v>#DIV/0!</v>
      </c>
      <c r="S135" s="25"/>
      <c r="T135" s="25"/>
      <c r="U135" s="10"/>
      <c r="V135" s="10"/>
    </row>
    <row r="136" spans="1:23" ht="19.5" thickBot="1">
      <c r="A136" s="5"/>
      <c r="B136" s="5"/>
      <c r="C136" s="5"/>
      <c r="D136" s="5"/>
      <c r="E136" s="5"/>
      <c r="F136" s="5"/>
      <c r="G136" s="2">
        <f t="shared" si="54"/>
        <v>0</v>
      </c>
      <c r="H136" s="43" t="e">
        <f>ROUND(G136*1.1*単価スライド金額算定表!$J$17,0)</f>
        <v>#DIV/0!</v>
      </c>
      <c r="I136" s="5"/>
      <c r="J136" s="45"/>
      <c r="K136" s="5"/>
      <c r="L136" s="5"/>
      <c r="M136" s="13">
        <f t="shared" si="55"/>
        <v>0</v>
      </c>
      <c r="N136" s="7"/>
      <c r="O136" s="13" t="str">
        <f t="shared" si="56"/>
        <v>ー</v>
      </c>
      <c r="P136" s="2">
        <f>IF(N136&lt;&gt;0,ROUND(E136*N136/単価スライド金額算定表!$J$17,0),ROUND(E136*M136,0))</f>
        <v>0</v>
      </c>
      <c r="Q136" s="43" t="e">
        <f>ROUND(P136*1.1*単価スライド金額算定表!$J$17,0)</f>
        <v>#DIV/0!</v>
      </c>
      <c r="R136" s="68" t="e">
        <f>Q136-H136</f>
        <v>#DIV/0!</v>
      </c>
      <c r="S136" s="26"/>
      <c r="T136" s="26"/>
      <c r="U136" s="10"/>
      <c r="V136" s="10"/>
    </row>
    <row r="137" spans="1:23" s="21" customFormat="1" thickBot="1">
      <c r="A137" s="15" t="s">
        <v>62</v>
      </c>
      <c r="B137" s="16"/>
      <c r="C137" s="16"/>
      <c r="D137" s="16"/>
      <c r="E137" s="16"/>
      <c r="F137" s="16"/>
      <c r="G137" s="16"/>
      <c r="H137" s="44" t="e">
        <f t="shared" ref="H137" si="58">SUM(H127:H136)</f>
        <v>#DIV/0!</v>
      </c>
      <c r="I137" s="16"/>
      <c r="J137" s="42"/>
      <c r="K137" s="14"/>
      <c r="L137" s="14"/>
      <c r="M137" s="17"/>
      <c r="N137" s="16"/>
      <c r="O137" s="17"/>
      <c r="P137" s="16"/>
      <c r="Q137" s="44" t="e">
        <f t="shared" ref="Q137" si="59">SUM(Q127:Q136)</f>
        <v>#DIV/0!</v>
      </c>
      <c r="R137" s="42" t="e">
        <f>SUM(R127:R136)</f>
        <v>#DIV/0!</v>
      </c>
      <c r="S137" s="18" t="e">
        <f>ROUND(R137/単価スライド金額算定表!$J$15,3)</f>
        <v>#DIV/0!</v>
      </c>
      <c r="T137" s="19" t="e">
        <f>IF(S137&gt;=0.01,"対象","対象外")</f>
        <v>#DIV/0!</v>
      </c>
      <c r="U137" s="20"/>
      <c r="V137" s="20"/>
      <c r="W137" s="11"/>
    </row>
    <row r="138" spans="1:23">
      <c r="N138" s="29"/>
      <c r="O138" s="30"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3" t="e">
        <f>ROUND(G139*1.1*単価スライド金額算定表!$J$17,0)</f>
        <v>#DIV/0!</v>
      </c>
      <c r="I139" s="5"/>
      <c r="J139" s="45"/>
      <c r="K139" s="5"/>
      <c r="L139" s="5"/>
      <c r="M139" s="13">
        <f>IF(J139&lt;&gt;0,J139,IF(K139+L139&lt;&gt;0,ROUND(AVERAGE(K139:L139),0),0))</f>
        <v>0</v>
      </c>
      <c r="N139" s="7"/>
      <c r="O139" s="13" t="str">
        <f>IF(N139=0,"ー",IF(N139&gt;1.3*M139,"要","不要"))</f>
        <v>ー</v>
      </c>
      <c r="P139" s="2">
        <f>IF(N139&lt;&gt;0,ROUND(E139*N139/単価スライド金額算定表!$J$17,0),ROUND(E139*M139,0))</f>
        <v>0</v>
      </c>
      <c r="Q139" s="43" t="e">
        <f>ROUND(P139*1.1*単価スライド金額算定表!$J$17,0)</f>
        <v>#DIV/0!</v>
      </c>
      <c r="R139" s="68" t="e">
        <f>Q139-H139</f>
        <v>#DIV/0!</v>
      </c>
      <c r="S139" s="25"/>
      <c r="T139" s="25"/>
      <c r="U139" s="10"/>
      <c r="V139" s="10"/>
    </row>
    <row r="140" spans="1:23">
      <c r="A140" s="5"/>
      <c r="B140" s="5"/>
      <c r="C140" s="5"/>
      <c r="D140" s="5"/>
      <c r="E140" s="5"/>
      <c r="F140" s="5"/>
      <c r="G140" s="2">
        <f t="shared" ref="G140:G148" si="60">E140*F140</f>
        <v>0</v>
      </c>
      <c r="H140" s="43" t="e">
        <f>ROUND(G140*1.1*単価スライド金額算定表!$J$17,0)</f>
        <v>#DIV/0!</v>
      </c>
      <c r="I140" s="5"/>
      <c r="J140" s="45"/>
      <c r="K140" s="5"/>
      <c r="L140" s="5"/>
      <c r="M140" s="13">
        <f t="shared" ref="M140:M148" si="61">IF(J140&lt;&gt;0,J140,IF(K140+L140&lt;&gt;0,ROUND(AVERAGE(K140:L140),0),0))</f>
        <v>0</v>
      </c>
      <c r="N140" s="7"/>
      <c r="O140" s="13" t="str">
        <f t="shared" ref="O140:O148" si="62">IF(N140=0,"ー",IF(N140&gt;1.3*M140,"要","不要"))</f>
        <v>ー</v>
      </c>
      <c r="P140" s="2">
        <f>IF(N140&lt;&gt;0,ROUND(E140*N140/単価スライド金額算定表!$J$17,0),ROUND(E140*M140,0))</f>
        <v>0</v>
      </c>
      <c r="Q140" s="43" t="e">
        <f>ROUND(P140*1.1*単価スライド金額算定表!$J$17,0)</f>
        <v>#DIV/0!</v>
      </c>
      <c r="R140" s="68" t="e">
        <f>Q140-H140</f>
        <v>#DIV/0!</v>
      </c>
      <c r="S140" s="25"/>
      <c r="T140" s="25"/>
      <c r="U140" s="10"/>
      <c r="V140" s="10"/>
    </row>
    <row r="141" spans="1:23">
      <c r="A141" s="5"/>
      <c r="B141" s="5"/>
      <c r="C141" s="5"/>
      <c r="D141" s="5"/>
      <c r="E141" s="5"/>
      <c r="F141" s="5"/>
      <c r="G141" s="2">
        <f t="shared" si="60"/>
        <v>0</v>
      </c>
      <c r="H141" s="43" t="e">
        <f>ROUND(G141*1.1*単価スライド金額算定表!$J$17,0)</f>
        <v>#DIV/0!</v>
      </c>
      <c r="I141" s="5"/>
      <c r="J141" s="45"/>
      <c r="K141" s="5"/>
      <c r="L141" s="5"/>
      <c r="M141" s="13">
        <f t="shared" si="61"/>
        <v>0</v>
      </c>
      <c r="N141" s="7"/>
      <c r="O141" s="13" t="str">
        <f t="shared" si="62"/>
        <v>ー</v>
      </c>
      <c r="P141" s="2">
        <f>IF(N141&lt;&gt;0,ROUND(E141*N141/単価スライド金額算定表!$J$17,0),ROUND(E141*M141,0))</f>
        <v>0</v>
      </c>
      <c r="Q141" s="43" t="e">
        <f>ROUND(P141*1.1*単価スライド金額算定表!$J$17,0)</f>
        <v>#DIV/0!</v>
      </c>
      <c r="R141" s="68" t="e">
        <f>Q141-H141</f>
        <v>#DIV/0!</v>
      </c>
      <c r="S141" s="25"/>
      <c r="T141" s="25"/>
      <c r="U141" s="10"/>
      <c r="V141" s="10"/>
    </row>
    <row r="142" spans="1:23">
      <c r="A142" s="5"/>
      <c r="B142" s="5"/>
      <c r="C142" s="5"/>
      <c r="D142" s="5"/>
      <c r="E142" s="5"/>
      <c r="F142" s="5"/>
      <c r="G142" s="2">
        <f t="shared" si="60"/>
        <v>0</v>
      </c>
      <c r="H142" s="43" t="e">
        <f>ROUND(G142*1.1*単価スライド金額算定表!$J$17,0)</f>
        <v>#DIV/0!</v>
      </c>
      <c r="I142" s="5"/>
      <c r="J142" s="45"/>
      <c r="K142" s="5"/>
      <c r="L142" s="5"/>
      <c r="M142" s="13">
        <f t="shared" si="61"/>
        <v>0</v>
      </c>
      <c r="N142" s="7"/>
      <c r="O142" s="13" t="str">
        <f t="shared" si="62"/>
        <v>ー</v>
      </c>
      <c r="P142" s="2">
        <f>IF(N142&lt;&gt;0,ROUND(E142*N142/単価スライド金額算定表!$J$17,0),ROUND(E142*M142,0))</f>
        <v>0</v>
      </c>
      <c r="Q142" s="43" t="e">
        <f>ROUND(P142*1.1*単価スライド金額算定表!$J$17,0)</f>
        <v>#DIV/0!</v>
      </c>
      <c r="R142" s="68" t="e">
        <f>Q142-H142</f>
        <v>#DIV/0!</v>
      </c>
      <c r="S142" s="25"/>
      <c r="T142" s="25"/>
      <c r="U142" s="10"/>
      <c r="V142" s="10"/>
    </row>
    <row r="143" spans="1:23">
      <c r="A143" s="5"/>
      <c r="B143" s="5"/>
      <c r="C143" s="5"/>
      <c r="D143" s="5"/>
      <c r="E143" s="5"/>
      <c r="F143" s="5"/>
      <c r="G143" s="2">
        <f t="shared" si="60"/>
        <v>0</v>
      </c>
      <c r="H143" s="43" t="e">
        <f>ROUND(G143*1.1*単価スライド金額算定表!$J$17,0)</f>
        <v>#DIV/0!</v>
      </c>
      <c r="I143" s="5"/>
      <c r="J143" s="45"/>
      <c r="K143" s="5"/>
      <c r="L143" s="5"/>
      <c r="M143" s="13">
        <f t="shared" si="61"/>
        <v>0</v>
      </c>
      <c r="N143" s="7"/>
      <c r="O143" s="13" t="str">
        <f t="shared" si="62"/>
        <v>ー</v>
      </c>
      <c r="P143" s="2">
        <f>IF(N143&lt;&gt;0,ROUND(E143*N143/単価スライド金額算定表!$J$17,0),ROUND(E143*M143,0))</f>
        <v>0</v>
      </c>
      <c r="Q143" s="43" t="e">
        <f>ROUND(P143*1.1*単価スライド金額算定表!$J$17,0)</f>
        <v>#DIV/0!</v>
      </c>
      <c r="R143" s="68" t="e">
        <f t="shared" ref="R143:R147" si="63">Q143-H143</f>
        <v>#DIV/0!</v>
      </c>
      <c r="S143" s="25"/>
      <c r="T143" s="25"/>
      <c r="U143" s="10"/>
      <c r="V143" s="10"/>
    </row>
    <row r="144" spans="1:23">
      <c r="A144" s="5"/>
      <c r="B144" s="5"/>
      <c r="C144" s="5"/>
      <c r="D144" s="5"/>
      <c r="E144" s="5"/>
      <c r="F144" s="5"/>
      <c r="G144" s="2">
        <f t="shared" si="60"/>
        <v>0</v>
      </c>
      <c r="H144" s="43" t="e">
        <f>ROUND(G144*1.1*単価スライド金額算定表!$J$17,0)</f>
        <v>#DIV/0!</v>
      </c>
      <c r="I144" s="5"/>
      <c r="J144" s="45"/>
      <c r="K144" s="5"/>
      <c r="L144" s="5"/>
      <c r="M144" s="13">
        <f t="shared" si="61"/>
        <v>0</v>
      </c>
      <c r="N144" s="7"/>
      <c r="O144" s="13" t="str">
        <f t="shared" si="62"/>
        <v>ー</v>
      </c>
      <c r="P144" s="2">
        <f>IF(N144&lt;&gt;0,ROUND(E144*N144/単価スライド金額算定表!$J$17,0),ROUND(E144*M144,0))</f>
        <v>0</v>
      </c>
      <c r="Q144" s="43" t="e">
        <f>ROUND(P144*1.1*単価スライド金額算定表!$J$17,0)</f>
        <v>#DIV/0!</v>
      </c>
      <c r="R144" s="68" t="e">
        <f t="shared" si="63"/>
        <v>#DIV/0!</v>
      </c>
      <c r="S144" s="25"/>
      <c r="T144" s="25"/>
      <c r="U144" s="10"/>
      <c r="V144" s="10"/>
    </row>
    <row r="145" spans="1:23">
      <c r="A145" s="5"/>
      <c r="B145" s="5"/>
      <c r="C145" s="5"/>
      <c r="D145" s="5"/>
      <c r="E145" s="5"/>
      <c r="F145" s="5"/>
      <c r="G145" s="2">
        <f t="shared" si="60"/>
        <v>0</v>
      </c>
      <c r="H145" s="43" t="e">
        <f>ROUND(G145*1.1*単価スライド金額算定表!$J$17,0)</f>
        <v>#DIV/0!</v>
      </c>
      <c r="I145" s="5"/>
      <c r="J145" s="45"/>
      <c r="K145" s="5"/>
      <c r="L145" s="5"/>
      <c r="M145" s="13">
        <f t="shared" si="61"/>
        <v>0</v>
      </c>
      <c r="N145" s="7"/>
      <c r="O145" s="13" t="str">
        <f t="shared" si="62"/>
        <v>ー</v>
      </c>
      <c r="P145" s="2">
        <f>IF(N145&lt;&gt;0,ROUND(E145*N145/単価スライド金額算定表!$J$17,0),ROUND(E145*M145,0))</f>
        <v>0</v>
      </c>
      <c r="Q145" s="43" t="e">
        <f>ROUND(P145*1.1*単価スライド金額算定表!$J$17,0)</f>
        <v>#DIV/0!</v>
      </c>
      <c r="R145" s="68" t="e">
        <f t="shared" si="63"/>
        <v>#DIV/0!</v>
      </c>
      <c r="S145" s="25"/>
      <c r="T145" s="25"/>
      <c r="U145" s="10"/>
      <c r="V145" s="10"/>
    </row>
    <row r="146" spans="1:23">
      <c r="A146" s="5"/>
      <c r="B146" s="5"/>
      <c r="C146" s="5"/>
      <c r="D146" s="5"/>
      <c r="E146" s="5"/>
      <c r="F146" s="5"/>
      <c r="G146" s="2">
        <f t="shared" si="60"/>
        <v>0</v>
      </c>
      <c r="H146" s="43" t="e">
        <f>ROUND(G146*1.1*単価スライド金額算定表!$J$17,0)</f>
        <v>#DIV/0!</v>
      </c>
      <c r="I146" s="5"/>
      <c r="J146" s="45"/>
      <c r="K146" s="5"/>
      <c r="L146" s="5"/>
      <c r="M146" s="13">
        <f t="shared" si="61"/>
        <v>0</v>
      </c>
      <c r="N146" s="7"/>
      <c r="O146" s="13" t="str">
        <f t="shared" si="62"/>
        <v>ー</v>
      </c>
      <c r="P146" s="2">
        <f>IF(N146&lt;&gt;0,ROUND(E146*N146/単価スライド金額算定表!$J$17,0),ROUND(E146*M146,0))</f>
        <v>0</v>
      </c>
      <c r="Q146" s="43" t="e">
        <f>ROUND(P146*1.1*単価スライド金額算定表!$J$17,0)</f>
        <v>#DIV/0!</v>
      </c>
      <c r="R146" s="68" t="e">
        <f t="shared" si="63"/>
        <v>#DIV/0!</v>
      </c>
      <c r="S146" s="25"/>
      <c r="T146" s="25"/>
      <c r="U146" s="10"/>
      <c r="V146" s="10"/>
    </row>
    <row r="147" spans="1:23">
      <c r="A147" s="5"/>
      <c r="B147" s="5"/>
      <c r="C147" s="5"/>
      <c r="D147" s="5"/>
      <c r="E147" s="5"/>
      <c r="F147" s="5"/>
      <c r="G147" s="2">
        <f t="shared" si="60"/>
        <v>0</v>
      </c>
      <c r="H147" s="43" t="e">
        <f>ROUND(G147*1.1*単価スライド金額算定表!$J$17,0)</f>
        <v>#DIV/0!</v>
      </c>
      <c r="I147" s="5"/>
      <c r="J147" s="45"/>
      <c r="K147" s="5"/>
      <c r="L147" s="5"/>
      <c r="M147" s="13">
        <f t="shared" si="61"/>
        <v>0</v>
      </c>
      <c r="N147" s="7"/>
      <c r="O147" s="13" t="str">
        <f t="shared" si="62"/>
        <v>ー</v>
      </c>
      <c r="P147" s="2">
        <f>IF(N147&lt;&gt;0,ROUND(E147*N147/単価スライド金額算定表!$J$17,0),ROUND(E147*M147,0))</f>
        <v>0</v>
      </c>
      <c r="Q147" s="43" t="e">
        <f>ROUND(P147*1.1*単価スライド金額算定表!$J$17,0)</f>
        <v>#DIV/0!</v>
      </c>
      <c r="R147" s="68" t="e">
        <f t="shared" si="63"/>
        <v>#DIV/0!</v>
      </c>
      <c r="S147" s="25"/>
      <c r="T147" s="25"/>
      <c r="U147" s="10"/>
      <c r="V147" s="10"/>
    </row>
    <row r="148" spans="1:23" ht="19.5" thickBot="1">
      <c r="A148" s="5"/>
      <c r="B148" s="5"/>
      <c r="C148" s="5"/>
      <c r="D148" s="5"/>
      <c r="E148" s="5"/>
      <c r="F148" s="5"/>
      <c r="G148" s="2">
        <f t="shared" si="60"/>
        <v>0</v>
      </c>
      <c r="H148" s="43" t="e">
        <f>ROUND(G148*1.1*単価スライド金額算定表!$J$17,0)</f>
        <v>#DIV/0!</v>
      </c>
      <c r="I148" s="5"/>
      <c r="J148" s="45"/>
      <c r="K148" s="5"/>
      <c r="L148" s="5"/>
      <c r="M148" s="13">
        <f t="shared" si="61"/>
        <v>0</v>
      </c>
      <c r="N148" s="7"/>
      <c r="O148" s="13" t="str">
        <f t="shared" si="62"/>
        <v>ー</v>
      </c>
      <c r="P148" s="2">
        <f>IF(N148&lt;&gt;0,ROUND(E148*N148/単価スライド金額算定表!$J$17,0),ROUND(E148*M148,0))</f>
        <v>0</v>
      </c>
      <c r="Q148" s="43" t="e">
        <f>ROUND(P148*1.1*単価スライド金額算定表!$J$17,0)</f>
        <v>#DIV/0!</v>
      </c>
      <c r="R148" s="68" t="e">
        <f>Q148-H148</f>
        <v>#DIV/0!</v>
      </c>
      <c r="S148" s="26"/>
      <c r="T148" s="26"/>
      <c r="U148" s="10"/>
      <c r="V148" s="10"/>
    </row>
    <row r="149" spans="1:23" s="21" customFormat="1" thickBot="1">
      <c r="A149" s="15" t="s">
        <v>63</v>
      </c>
      <c r="B149" s="16"/>
      <c r="C149" s="16"/>
      <c r="D149" s="16"/>
      <c r="E149" s="16"/>
      <c r="F149" s="16"/>
      <c r="G149" s="16"/>
      <c r="H149" s="44" t="e">
        <f t="shared" ref="H149" si="64">SUM(H139:H148)</f>
        <v>#DIV/0!</v>
      </c>
      <c r="I149" s="16"/>
      <c r="J149" s="42"/>
      <c r="K149" s="14"/>
      <c r="L149" s="14"/>
      <c r="M149" s="17"/>
      <c r="N149" s="16"/>
      <c r="O149" s="17"/>
      <c r="P149" s="16"/>
      <c r="Q149" s="44" t="e">
        <f t="shared" ref="Q149" si="65">SUM(Q139:Q148)</f>
        <v>#DIV/0!</v>
      </c>
      <c r="R149" s="42" t="e">
        <f>SUM(R139:R148)</f>
        <v>#DIV/0!</v>
      </c>
      <c r="S149" s="18" t="e">
        <f>ROUND(R149/単価スライド金額算定表!$J$15,3)</f>
        <v>#DIV/0!</v>
      </c>
      <c r="T149" s="19" t="e">
        <f>IF(S149&gt;=0.01,"対象","対象外")</f>
        <v>#DIV/0!</v>
      </c>
      <c r="U149" s="20"/>
      <c r="V149" s="20"/>
      <c r="W149" s="11"/>
    </row>
    <row r="150" spans="1:23">
      <c r="N150" s="27"/>
      <c r="O150" s="28"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5"/>
  <sheetViews>
    <sheetView view="pageBreakPreview" zoomScaleNormal="85" workbookViewId="0">
      <selection activeCell="R20" sqref="R20"/>
    </sheetView>
  </sheetViews>
  <sheetFormatPr defaultRowHeight="13.5"/>
  <cols>
    <col min="1" max="1" width="9" style="69"/>
    <col min="2" max="2" width="10.75" style="69" customWidth="1"/>
    <col min="3" max="14" width="5.125" style="69" customWidth="1"/>
    <col min="15" max="15" width="15.375" style="69" hidden="1" customWidth="1"/>
    <col min="16" max="257" width="9" style="69"/>
    <col min="258" max="258" width="10.75" style="69" customWidth="1"/>
    <col min="259" max="270" width="5.125" style="69" customWidth="1"/>
    <col min="271" max="271" width="0" style="69" hidden="1" customWidth="1"/>
    <col min="272" max="513" width="9" style="69"/>
    <col min="514" max="514" width="10.75" style="69" customWidth="1"/>
    <col min="515" max="526" width="5.125" style="69" customWidth="1"/>
    <col min="527" max="527" width="0" style="69" hidden="1" customWidth="1"/>
    <col min="528" max="769" width="9" style="69"/>
    <col min="770" max="770" width="10.75" style="69" customWidth="1"/>
    <col min="771" max="782" width="5.125" style="69" customWidth="1"/>
    <col min="783" max="783" width="0" style="69" hidden="1" customWidth="1"/>
    <col min="784" max="1025" width="9" style="69"/>
    <col min="1026" max="1026" width="10.75" style="69" customWidth="1"/>
    <col min="1027" max="1038" width="5.125" style="69" customWidth="1"/>
    <col min="1039" max="1039" width="0" style="69" hidden="1" customWidth="1"/>
    <col min="1040" max="1281" width="9" style="69"/>
    <col min="1282" max="1282" width="10.75" style="69" customWidth="1"/>
    <col min="1283" max="1294" width="5.125" style="69" customWidth="1"/>
    <col min="1295" max="1295" width="0" style="69" hidden="1" customWidth="1"/>
    <col min="1296" max="1537" width="9" style="69"/>
    <col min="1538" max="1538" width="10.75" style="69" customWidth="1"/>
    <col min="1539" max="1550" width="5.125" style="69" customWidth="1"/>
    <col min="1551" max="1551" width="0" style="69" hidden="1" customWidth="1"/>
    <col min="1552" max="1793" width="9" style="69"/>
    <col min="1794" max="1794" width="10.75" style="69" customWidth="1"/>
    <col min="1795" max="1806" width="5.125" style="69" customWidth="1"/>
    <col min="1807" max="1807" width="0" style="69" hidden="1" customWidth="1"/>
    <col min="1808" max="2049" width="9" style="69"/>
    <col min="2050" max="2050" width="10.75" style="69" customWidth="1"/>
    <col min="2051" max="2062" width="5.125" style="69" customWidth="1"/>
    <col min="2063" max="2063" width="0" style="69" hidden="1" customWidth="1"/>
    <col min="2064" max="2305" width="9" style="69"/>
    <col min="2306" max="2306" width="10.75" style="69" customWidth="1"/>
    <col min="2307" max="2318" width="5.125" style="69" customWidth="1"/>
    <col min="2319" max="2319" width="0" style="69" hidden="1" customWidth="1"/>
    <col min="2320" max="2561" width="9" style="69"/>
    <col min="2562" max="2562" width="10.75" style="69" customWidth="1"/>
    <col min="2563" max="2574" width="5.125" style="69" customWidth="1"/>
    <col min="2575" max="2575" width="0" style="69" hidden="1" customWidth="1"/>
    <col min="2576" max="2817" width="9" style="69"/>
    <col min="2818" max="2818" width="10.75" style="69" customWidth="1"/>
    <col min="2819" max="2830" width="5.125" style="69" customWidth="1"/>
    <col min="2831" max="2831" width="0" style="69" hidden="1" customWidth="1"/>
    <col min="2832" max="3073" width="9" style="69"/>
    <col min="3074" max="3074" width="10.75" style="69" customWidth="1"/>
    <col min="3075" max="3086" width="5.125" style="69" customWidth="1"/>
    <col min="3087" max="3087" width="0" style="69" hidden="1" customWidth="1"/>
    <col min="3088" max="3329" width="9" style="69"/>
    <col min="3330" max="3330" width="10.75" style="69" customWidth="1"/>
    <col min="3331" max="3342" width="5.125" style="69" customWidth="1"/>
    <col min="3343" max="3343" width="0" style="69" hidden="1" customWidth="1"/>
    <col min="3344" max="3585" width="9" style="69"/>
    <col min="3586" max="3586" width="10.75" style="69" customWidth="1"/>
    <col min="3587" max="3598" width="5.125" style="69" customWidth="1"/>
    <col min="3599" max="3599" width="0" style="69" hidden="1" customWidth="1"/>
    <col min="3600" max="3841" width="9" style="69"/>
    <col min="3842" max="3842" width="10.75" style="69" customWidth="1"/>
    <col min="3843" max="3854" width="5.125" style="69" customWidth="1"/>
    <col min="3855" max="3855" width="0" style="69" hidden="1" customWidth="1"/>
    <col min="3856" max="4097" width="9" style="69"/>
    <col min="4098" max="4098" width="10.75" style="69" customWidth="1"/>
    <col min="4099" max="4110" width="5.125" style="69" customWidth="1"/>
    <col min="4111" max="4111" width="0" style="69" hidden="1" customWidth="1"/>
    <col min="4112" max="4353" width="9" style="69"/>
    <col min="4354" max="4354" width="10.75" style="69" customWidth="1"/>
    <col min="4355" max="4366" width="5.125" style="69" customWidth="1"/>
    <col min="4367" max="4367" width="0" style="69" hidden="1" customWidth="1"/>
    <col min="4368" max="4609" width="9" style="69"/>
    <col min="4610" max="4610" width="10.75" style="69" customWidth="1"/>
    <col min="4611" max="4622" width="5.125" style="69" customWidth="1"/>
    <col min="4623" max="4623" width="0" style="69" hidden="1" customWidth="1"/>
    <col min="4624" max="4865" width="9" style="69"/>
    <col min="4866" max="4866" width="10.75" style="69" customWidth="1"/>
    <col min="4867" max="4878" width="5.125" style="69" customWidth="1"/>
    <col min="4879" max="4879" width="0" style="69" hidden="1" customWidth="1"/>
    <col min="4880" max="5121" width="9" style="69"/>
    <col min="5122" max="5122" width="10.75" style="69" customWidth="1"/>
    <col min="5123" max="5134" width="5.125" style="69" customWidth="1"/>
    <col min="5135" max="5135" width="0" style="69" hidden="1" customWidth="1"/>
    <col min="5136" max="5377" width="9" style="69"/>
    <col min="5378" max="5378" width="10.75" style="69" customWidth="1"/>
    <col min="5379" max="5390" width="5.125" style="69" customWidth="1"/>
    <col min="5391" max="5391" width="0" style="69" hidden="1" customWidth="1"/>
    <col min="5392" max="5633" width="9" style="69"/>
    <col min="5634" max="5634" width="10.75" style="69" customWidth="1"/>
    <col min="5635" max="5646" width="5.125" style="69" customWidth="1"/>
    <col min="5647" max="5647" width="0" style="69" hidden="1" customWidth="1"/>
    <col min="5648" max="5889" width="9" style="69"/>
    <col min="5890" max="5890" width="10.75" style="69" customWidth="1"/>
    <col min="5891" max="5902" width="5.125" style="69" customWidth="1"/>
    <col min="5903" max="5903" width="0" style="69" hidden="1" customWidth="1"/>
    <col min="5904" max="6145" width="9" style="69"/>
    <col min="6146" max="6146" width="10.75" style="69" customWidth="1"/>
    <col min="6147" max="6158" width="5.125" style="69" customWidth="1"/>
    <col min="6159" max="6159" width="0" style="69" hidden="1" customWidth="1"/>
    <col min="6160" max="6401" width="9" style="69"/>
    <col min="6402" max="6402" width="10.75" style="69" customWidth="1"/>
    <col min="6403" max="6414" width="5.125" style="69" customWidth="1"/>
    <col min="6415" max="6415" width="0" style="69" hidden="1" customWidth="1"/>
    <col min="6416" max="6657" width="9" style="69"/>
    <col min="6658" max="6658" width="10.75" style="69" customWidth="1"/>
    <col min="6659" max="6670" width="5.125" style="69" customWidth="1"/>
    <col min="6671" max="6671" width="0" style="69" hidden="1" customWidth="1"/>
    <col min="6672" max="6913" width="9" style="69"/>
    <col min="6914" max="6914" width="10.75" style="69" customWidth="1"/>
    <col min="6915" max="6926" width="5.125" style="69" customWidth="1"/>
    <col min="6927" max="6927" width="0" style="69" hidden="1" customWidth="1"/>
    <col min="6928" max="7169" width="9" style="69"/>
    <col min="7170" max="7170" width="10.75" style="69" customWidth="1"/>
    <col min="7171" max="7182" width="5.125" style="69" customWidth="1"/>
    <col min="7183" max="7183" width="0" style="69" hidden="1" customWidth="1"/>
    <col min="7184" max="7425" width="9" style="69"/>
    <col min="7426" max="7426" width="10.75" style="69" customWidth="1"/>
    <col min="7427" max="7438" width="5.125" style="69" customWidth="1"/>
    <col min="7439" max="7439" width="0" style="69" hidden="1" customWidth="1"/>
    <col min="7440" max="7681" width="9" style="69"/>
    <col min="7682" max="7682" width="10.75" style="69" customWidth="1"/>
    <col min="7683" max="7694" width="5.125" style="69" customWidth="1"/>
    <col min="7695" max="7695" width="0" style="69" hidden="1" customWidth="1"/>
    <col min="7696" max="7937" width="9" style="69"/>
    <col min="7938" max="7938" width="10.75" style="69" customWidth="1"/>
    <col min="7939" max="7950" width="5.125" style="69" customWidth="1"/>
    <col min="7951" max="7951" width="0" style="69" hidden="1" customWidth="1"/>
    <col min="7952" max="8193" width="9" style="69"/>
    <col min="8194" max="8194" width="10.75" style="69" customWidth="1"/>
    <col min="8195" max="8206" width="5.125" style="69" customWidth="1"/>
    <col min="8207" max="8207" width="0" style="69" hidden="1" customWidth="1"/>
    <col min="8208" max="8449" width="9" style="69"/>
    <col min="8450" max="8450" width="10.75" style="69" customWidth="1"/>
    <col min="8451" max="8462" width="5.125" style="69" customWidth="1"/>
    <col min="8463" max="8463" width="0" style="69" hidden="1" customWidth="1"/>
    <col min="8464" max="8705" width="9" style="69"/>
    <col min="8706" max="8706" width="10.75" style="69" customWidth="1"/>
    <col min="8707" max="8718" width="5.125" style="69" customWidth="1"/>
    <col min="8719" max="8719" width="0" style="69" hidden="1" customWidth="1"/>
    <col min="8720" max="8961" width="9" style="69"/>
    <col min="8962" max="8962" width="10.75" style="69" customWidth="1"/>
    <col min="8963" max="8974" width="5.125" style="69" customWidth="1"/>
    <col min="8975" max="8975" width="0" style="69" hidden="1" customWidth="1"/>
    <col min="8976" max="9217" width="9" style="69"/>
    <col min="9218" max="9218" width="10.75" style="69" customWidth="1"/>
    <col min="9219" max="9230" width="5.125" style="69" customWidth="1"/>
    <col min="9231" max="9231" width="0" style="69" hidden="1" customWidth="1"/>
    <col min="9232" max="9473" width="9" style="69"/>
    <col min="9474" max="9474" width="10.75" style="69" customWidth="1"/>
    <col min="9475" max="9486" width="5.125" style="69" customWidth="1"/>
    <col min="9487" max="9487" width="0" style="69" hidden="1" customWidth="1"/>
    <col min="9488" max="9729" width="9" style="69"/>
    <col min="9730" max="9730" width="10.75" style="69" customWidth="1"/>
    <col min="9731" max="9742" width="5.125" style="69" customWidth="1"/>
    <col min="9743" max="9743" width="0" style="69" hidden="1" customWidth="1"/>
    <col min="9744" max="9985" width="9" style="69"/>
    <col min="9986" max="9986" width="10.75" style="69" customWidth="1"/>
    <col min="9987" max="9998" width="5.125" style="69" customWidth="1"/>
    <col min="9999" max="9999" width="0" style="69" hidden="1" customWidth="1"/>
    <col min="10000" max="10241" width="9" style="69"/>
    <col min="10242" max="10242" width="10.75" style="69" customWidth="1"/>
    <col min="10243" max="10254" width="5.125" style="69" customWidth="1"/>
    <col min="10255" max="10255" width="0" style="69" hidden="1" customWidth="1"/>
    <col min="10256" max="10497" width="9" style="69"/>
    <col min="10498" max="10498" width="10.75" style="69" customWidth="1"/>
    <col min="10499" max="10510" width="5.125" style="69" customWidth="1"/>
    <col min="10511" max="10511" width="0" style="69" hidden="1" customWidth="1"/>
    <col min="10512" max="10753" width="9" style="69"/>
    <col min="10754" max="10754" width="10.75" style="69" customWidth="1"/>
    <col min="10755" max="10766" width="5.125" style="69" customWidth="1"/>
    <col min="10767" max="10767" width="0" style="69" hidden="1" customWidth="1"/>
    <col min="10768" max="11009" width="9" style="69"/>
    <col min="11010" max="11010" width="10.75" style="69" customWidth="1"/>
    <col min="11011" max="11022" width="5.125" style="69" customWidth="1"/>
    <col min="11023" max="11023" width="0" style="69" hidden="1" customWidth="1"/>
    <col min="11024" max="11265" width="9" style="69"/>
    <col min="11266" max="11266" width="10.75" style="69" customWidth="1"/>
    <col min="11267" max="11278" width="5.125" style="69" customWidth="1"/>
    <col min="11279" max="11279" width="0" style="69" hidden="1" customWidth="1"/>
    <col min="11280" max="11521" width="9" style="69"/>
    <col min="11522" max="11522" width="10.75" style="69" customWidth="1"/>
    <col min="11523" max="11534" width="5.125" style="69" customWidth="1"/>
    <col min="11535" max="11535" width="0" style="69" hidden="1" customWidth="1"/>
    <col min="11536" max="11777" width="9" style="69"/>
    <col min="11778" max="11778" width="10.75" style="69" customWidth="1"/>
    <col min="11779" max="11790" width="5.125" style="69" customWidth="1"/>
    <col min="11791" max="11791" width="0" style="69" hidden="1" customWidth="1"/>
    <col min="11792" max="12033" width="9" style="69"/>
    <col min="12034" max="12034" width="10.75" style="69" customWidth="1"/>
    <col min="12035" max="12046" width="5.125" style="69" customWidth="1"/>
    <col min="12047" max="12047" width="0" style="69" hidden="1" customWidth="1"/>
    <col min="12048" max="12289" width="9" style="69"/>
    <col min="12290" max="12290" width="10.75" style="69" customWidth="1"/>
    <col min="12291" max="12302" width="5.125" style="69" customWidth="1"/>
    <col min="12303" max="12303" width="0" style="69" hidden="1" customWidth="1"/>
    <col min="12304" max="12545" width="9" style="69"/>
    <col min="12546" max="12546" width="10.75" style="69" customWidth="1"/>
    <col min="12547" max="12558" width="5.125" style="69" customWidth="1"/>
    <col min="12559" max="12559" width="0" style="69" hidden="1" customWidth="1"/>
    <col min="12560" max="12801" width="9" style="69"/>
    <col min="12802" max="12802" width="10.75" style="69" customWidth="1"/>
    <col min="12803" max="12814" width="5.125" style="69" customWidth="1"/>
    <col min="12815" max="12815" width="0" style="69" hidden="1" customWidth="1"/>
    <col min="12816" max="13057" width="9" style="69"/>
    <col min="13058" max="13058" width="10.75" style="69" customWidth="1"/>
    <col min="13059" max="13070" width="5.125" style="69" customWidth="1"/>
    <col min="13071" max="13071" width="0" style="69" hidden="1" customWidth="1"/>
    <col min="13072" max="13313" width="9" style="69"/>
    <col min="13314" max="13314" width="10.75" style="69" customWidth="1"/>
    <col min="13315" max="13326" width="5.125" style="69" customWidth="1"/>
    <col min="13327" max="13327" width="0" style="69" hidden="1" customWidth="1"/>
    <col min="13328" max="13569" width="9" style="69"/>
    <col min="13570" max="13570" width="10.75" style="69" customWidth="1"/>
    <col min="13571" max="13582" width="5.125" style="69" customWidth="1"/>
    <col min="13583" max="13583" width="0" style="69" hidden="1" customWidth="1"/>
    <col min="13584" max="13825" width="9" style="69"/>
    <col min="13826" max="13826" width="10.75" style="69" customWidth="1"/>
    <col min="13827" max="13838" width="5.125" style="69" customWidth="1"/>
    <col min="13839" max="13839" width="0" style="69" hidden="1" customWidth="1"/>
    <col min="13840" max="14081" width="9" style="69"/>
    <col min="14082" max="14082" width="10.75" style="69" customWidth="1"/>
    <col min="14083" max="14094" width="5.125" style="69" customWidth="1"/>
    <col min="14095" max="14095" width="0" style="69" hidden="1" customWidth="1"/>
    <col min="14096" max="14337" width="9" style="69"/>
    <col min="14338" max="14338" width="10.75" style="69" customWidth="1"/>
    <col min="14339" max="14350" width="5.125" style="69" customWidth="1"/>
    <col min="14351" max="14351" width="0" style="69" hidden="1" customWidth="1"/>
    <col min="14352" max="14593" width="9" style="69"/>
    <col min="14594" max="14594" width="10.75" style="69" customWidth="1"/>
    <col min="14595" max="14606" width="5.125" style="69" customWidth="1"/>
    <col min="14607" max="14607" width="0" style="69" hidden="1" customWidth="1"/>
    <col min="14608" max="14849" width="9" style="69"/>
    <col min="14850" max="14850" width="10.75" style="69" customWidth="1"/>
    <col min="14851" max="14862" width="5.125" style="69" customWidth="1"/>
    <col min="14863" max="14863" width="0" style="69" hidden="1" customWidth="1"/>
    <col min="14864" max="15105" width="9" style="69"/>
    <col min="15106" max="15106" width="10.75" style="69" customWidth="1"/>
    <col min="15107" max="15118" width="5.125" style="69" customWidth="1"/>
    <col min="15119" max="15119" width="0" style="69" hidden="1" customWidth="1"/>
    <col min="15120" max="15361" width="9" style="69"/>
    <col min="15362" max="15362" width="10.75" style="69" customWidth="1"/>
    <col min="15363" max="15374" width="5.125" style="69" customWidth="1"/>
    <col min="15375" max="15375" width="0" style="69" hidden="1" customWidth="1"/>
    <col min="15376" max="15617" width="9" style="69"/>
    <col min="15618" max="15618" width="10.75" style="69" customWidth="1"/>
    <col min="15619" max="15630" width="5.125" style="69" customWidth="1"/>
    <col min="15631" max="15631" width="0" style="69" hidden="1" customWidth="1"/>
    <col min="15632" max="15873" width="9" style="69"/>
    <col min="15874" max="15874" width="10.75" style="69" customWidth="1"/>
    <col min="15875" max="15886" width="5.125" style="69" customWidth="1"/>
    <col min="15887" max="15887" width="0" style="69" hidden="1" customWidth="1"/>
    <col min="15888" max="16129" width="9" style="69"/>
    <col min="16130" max="16130" width="10.75" style="69" customWidth="1"/>
    <col min="16131" max="16142" width="5.125" style="69" customWidth="1"/>
    <col min="16143" max="16143" width="0" style="69" hidden="1" customWidth="1"/>
    <col min="16144" max="16384" width="9" style="69"/>
  </cols>
  <sheetData>
    <row r="1" spans="1:15" ht="27" customHeight="1">
      <c r="B1" s="117" t="s">
        <v>141</v>
      </c>
      <c r="C1" s="117"/>
      <c r="D1" s="117"/>
      <c r="E1" s="117"/>
      <c r="F1" s="117"/>
      <c r="G1" s="117"/>
      <c r="H1" s="117"/>
      <c r="I1" s="117"/>
      <c r="J1" s="117"/>
      <c r="K1" s="117"/>
      <c r="L1" s="117"/>
      <c r="M1" s="117"/>
      <c r="N1" s="117"/>
    </row>
    <row r="2" spans="1:15" ht="14.25" thickBot="1">
      <c r="A2" s="69" t="s">
        <v>142</v>
      </c>
    </row>
    <row r="3" spans="1:15">
      <c r="B3" s="70" t="s">
        <v>143</v>
      </c>
      <c r="C3" s="71"/>
      <c r="D3" s="72">
        <f>$C3</f>
        <v>0</v>
      </c>
      <c r="E3" s="72">
        <f t="shared" ref="E3:N3" si="0">$C3</f>
        <v>0</v>
      </c>
      <c r="F3" s="72">
        <f t="shared" si="0"/>
        <v>0</v>
      </c>
      <c r="G3" s="72">
        <f t="shared" si="0"/>
        <v>0</v>
      </c>
      <c r="H3" s="72">
        <f t="shared" si="0"/>
        <v>0</v>
      </c>
      <c r="I3" s="72">
        <f t="shared" si="0"/>
        <v>0</v>
      </c>
      <c r="J3" s="72">
        <f t="shared" si="0"/>
        <v>0</v>
      </c>
      <c r="K3" s="72">
        <f t="shared" si="0"/>
        <v>0</v>
      </c>
      <c r="L3" s="72">
        <f t="shared" si="0"/>
        <v>0</v>
      </c>
      <c r="M3" s="72">
        <f t="shared" si="0"/>
        <v>0</v>
      </c>
      <c r="N3" s="73">
        <f t="shared" si="0"/>
        <v>0</v>
      </c>
    </row>
    <row r="4" spans="1:15">
      <c r="B4" s="74" t="s">
        <v>144</v>
      </c>
      <c r="C4" s="75">
        <v>1</v>
      </c>
      <c r="D4" s="76">
        <v>2</v>
      </c>
      <c r="E4" s="76">
        <v>3</v>
      </c>
      <c r="F4" s="76">
        <v>4</v>
      </c>
      <c r="G4" s="76">
        <v>5</v>
      </c>
      <c r="H4" s="76">
        <v>6</v>
      </c>
      <c r="I4" s="76">
        <v>7</v>
      </c>
      <c r="J4" s="76">
        <v>8</v>
      </c>
      <c r="K4" s="76">
        <v>9</v>
      </c>
      <c r="L4" s="76">
        <v>10</v>
      </c>
      <c r="M4" s="76">
        <v>11</v>
      </c>
      <c r="N4" s="77">
        <v>12</v>
      </c>
    </row>
    <row r="5" spans="1:15" ht="14.25" thickBot="1">
      <c r="B5" s="78" t="s">
        <v>145</v>
      </c>
      <c r="C5" s="79"/>
      <c r="D5" s="80"/>
      <c r="E5" s="80"/>
      <c r="F5" s="80"/>
      <c r="G5" s="80"/>
      <c r="H5" s="80"/>
      <c r="I5" s="80"/>
      <c r="J5" s="80"/>
      <c r="K5" s="80"/>
      <c r="L5" s="80"/>
      <c r="M5" s="80"/>
      <c r="N5" s="81"/>
      <c r="O5" s="69">
        <f>COUNTIF(C5:N5,"&gt;0")</f>
        <v>0</v>
      </c>
    </row>
    <row r="6" spans="1:15">
      <c r="B6" s="70" t="s">
        <v>143</v>
      </c>
      <c r="C6" s="82">
        <f>C3+1</f>
        <v>1</v>
      </c>
      <c r="D6" s="72">
        <f>$C6</f>
        <v>1</v>
      </c>
      <c r="E6" s="72">
        <f t="shared" ref="E6:N6" si="1">$C6</f>
        <v>1</v>
      </c>
      <c r="F6" s="72">
        <f t="shared" si="1"/>
        <v>1</v>
      </c>
      <c r="G6" s="72">
        <f t="shared" si="1"/>
        <v>1</v>
      </c>
      <c r="H6" s="72">
        <f t="shared" si="1"/>
        <v>1</v>
      </c>
      <c r="I6" s="72">
        <f t="shared" si="1"/>
        <v>1</v>
      </c>
      <c r="J6" s="72">
        <f t="shared" si="1"/>
        <v>1</v>
      </c>
      <c r="K6" s="72">
        <f t="shared" si="1"/>
        <v>1</v>
      </c>
      <c r="L6" s="72">
        <f t="shared" si="1"/>
        <v>1</v>
      </c>
      <c r="M6" s="72">
        <f t="shared" si="1"/>
        <v>1</v>
      </c>
      <c r="N6" s="73">
        <f t="shared" si="1"/>
        <v>1</v>
      </c>
    </row>
    <row r="7" spans="1:15">
      <c r="B7" s="74" t="s">
        <v>144</v>
      </c>
      <c r="C7" s="75">
        <v>1</v>
      </c>
      <c r="D7" s="76">
        <v>2</v>
      </c>
      <c r="E7" s="76">
        <v>3</v>
      </c>
      <c r="F7" s="76">
        <v>4</v>
      </c>
      <c r="G7" s="76">
        <v>5</v>
      </c>
      <c r="H7" s="76">
        <v>6</v>
      </c>
      <c r="I7" s="76">
        <v>7</v>
      </c>
      <c r="J7" s="76">
        <v>8</v>
      </c>
      <c r="K7" s="76">
        <v>9</v>
      </c>
      <c r="L7" s="76">
        <v>10</v>
      </c>
      <c r="M7" s="76">
        <v>11</v>
      </c>
      <c r="N7" s="77">
        <v>12</v>
      </c>
    </row>
    <row r="8" spans="1:15" ht="14.25" thickBot="1">
      <c r="B8" s="78" t="s">
        <v>145</v>
      </c>
      <c r="C8" s="79"/>
      <c r="D8" s="80"/>
      <c r="E8" s="80"/>
      <c r="F8" s="80"/>
      <c r="G8" s="80"/>
      <c r="H8" s="80"/>
      <c r="I8" s="80"/>
      <c r="J8" s="80"/>
      <c r="K8" s="80"/>
      <c r="L8" s="80"/>
      <c r="M8" s="80"/>
      <c r="N8" s="81"/>
      <c r="O8" s="69">
        <f>COUNTIF(C8:N8,"&gt;0")</f>
        <v>0</v>
      </c>
    </row>
    <row r="9" spans="1:15">
      <c r="B9" s="70" t="s">
        <v>143</v>
      </c>
      <c r="C9" s="82">
        <f>C6+1</f>
        <v>2</v>
      </c>
      <c r="D9" s="72">
        <f>$C9</f>
        <v>2</v>
      </c>
      <c r="E9" s="72">
        <f t="shared" ref="E9:N9" si="2">$C9</f>
        <v>2</v>
      </c>
      <c r="F9" s="72">
        <f t="shared" si="2"/>
        <v>2</v>
      </c>
      <c r="G9" s="72">
        <f t="shared" si="2"/>
        <v>2</v>
      </c>
      <c r="H9" s="72">
        <f t="shared" si="2"/>
        <v>2</v>
      </c>
      <c r="I9" s="72">
        <f t="shared" si="2"/>
        <v>2</v>
      </c>
      <c r="J9" s="72">
        <f t="shared" si="2"/>
        <v>2</v>
      </c>
      <c r="K9" s="72">
        <f t="shared" si="2"/>
        <v>2</v>
      </c>
      <c r="L9" s="72">
        <f t="shared" si="2"/>
        <v>2</v>
      </c>
      <c r="M9" s="72">
        <f t="shared" si="2"/>
        <v>2</v>
      </c>
      <c r="N9" s="73">
        <f t="shared" si="2"/>
        <v>2</v>
      </c>
    </row>
    <row r="10" spans="1:15">
      <c r="B10" s="74" t="s">
        <v>144</v>
      </c>
      <c r="C10" s="75">
        <v>1</v>
      </c>
      <c r="D10" s="76">
        <v>2</v>
      </c>
      <c r="E10" s="76">
        <v>3</v>
      </c>
      <c r="F10" s="76">
        <v>4</v>
      </c>
      <c r="G10" s="76">
        <v>5</v>
      </c>
      <c r="H10" s="76">
        <v>6</v>
      </c>
      <c r="I10" s="76">
        <v>7</v>
      </c>
      <c r="J10" s="76">
        <v>8</v>
      </c>
      <c r="K10" s="76">
        <v>9</v>
      </c>
      <c r="L10" s="76">
        <v>10</v>
      </c>
      <c r="M10" s="76">
        <v>11</v>
      </c>
      <c r="N10" s="77">
        <v>12</v>
      </c>
    </row>
    <row r="11" spans="1:15" ht="14.25" thickBot="1">
      <c r="B11" s="78" t="s">
        <v>145</v>
      </c>
      <c r="C11" s="79"/>
      <c r="D11" s="80"/>
      <c r="E11" s="80"/>
      <c r="F11" s="80"/>
      <c r="G11" s="80"/>
      <c r="H11" s="80"/>
      <c r="I11" s="80"/>
      <c r="J11" s="80"/>
      <c r="K11" s="80"/>
      <c r="L11" s="80"/>
      <c r="M11" s="80"/>
      <c r="N11" s="81"/>
      <c r="O11" s="69">
        <f>COUNTIF(C11:N11,"&gt;0")</f>
        <v>0</v>
      </c>
    </row>
    <row r="12" spans="1:15">
      <c r="B12" s="70" t="s">
        <v>143</v>
      </c>
      <c r="C12" s="82">
        <f>C9+1</f>
        <v>3</v>
      </c>
      <c r="D12" s="72">
        <f>$C12</f>
        <v>3</v>
      </c>
      <c r="E12" s="72">
        <f t="shared" ref="E12:N12" si="3">$C12</f>
        <v>3</v>
      </c>
      <c r="F12" s="72">
        <f t="shared" si="3"/>
        <v>3</v>
      </c>
      <c r="G12" s="72">
        <f t="shared" si="3"/>
        <v>3</v>
      </c>
      <c r="H12" s="72">
        <f t="shared" si="3"/>
        <v>3</v>
      </c>
      <c r="I12" s="72">
        <f t="shared" si="3"/>
        <v>3</v>
      </c>
      <c r="J12" s="72">
        <f t="shared" si="3"/>
        <v>3</v>
      </c>
      <c r="K12" s="72">
        <f t="shared" si="3"/>
        <v>3</v>
      </c>
      <c r="L12" s="72">
        <f t="shared" si="3"/>
        <v>3</v>
      </c>
      <c r="M12" s="72">
        <f t="shared" si="3"/>
        <v>3</v>
      </c>
      <c r="N12" s="73">
        <f t="shared" si="3"/>
        <v>3</v>
      </c>
    </row>
    <row r="13" spans="1:15">
      <c r="B13" s="74" t="s">
        <v>144</v>
      </c>
      <c r="C13" s="75">
        <v>1</v>
      </c>
      <c r="D13" s="76">
        <v>2</v>
      </c>
      <c r="E13" s="76">
        <v>3</v>
      </c>
      <c r="F13" s="76">
        <v>4</v>
      </c>
      <c r="G13" s="76">
        <v>5</v>
      </c>
      <c r="H13" s="76">
        <v>6</v>
      </c>
      <c r="I13" s="76">
        <v>7</v>
      </c>
      <c r="J13" s="76">
        <v>8</v>
      </c>
      <c r="K13" s="76">
        <v>9</v>
      </c>
      <c r="L13" s="76">
        <v>10</v>
      </c>
      <c r="M13" s="76">
        <v>11</v>
      </c>
      <c r="N13" s="77">
        <v>12</v>
      </c>
    </row>
    <row r="14" spans="1:15" ht="14.25" thickBot="1">
      <c r="B14" s="78" t="s">
        <v>145</v>
      </c>
      <c r="C14" s="79"/>
      <c r="D14" s="80"/>
      <c r="E14" s="80"/>
      <c r="F14" s="80"/>
      <c r="G14" s="80"/>
      <c r="H14" s="80"/>
      <c r="I14" s="80"/>
      <c r="J14" s="80"/>
      <c r="K14" s="80"/>
      <c r="L14" s="80"/>
      <c r="M14" s="80"/>
      <c r="N14" s="81"/>
      <c r="O14" s="69">
        <f>COUNTIF(C14:N14,"&gt;0")</f>
        <v>0</v>
      </c>
    </row>
    <row r="15" spans="1:15">
      <c r="L15" s="83" t="s">
        <v>146</v>
      </c>
      <c r="M15" s="84" t="e">
        <f>ROUND(SUM(C5:N5,C8:N8,C11:N11,C14:N14)/(O5+O8+O11+O14),0)</f>
        <v>#DIV/0!</v>
      </c>
      <c r="N15" s="69" t="s">
        <v>147</v>
      </c>
    </row>
    <row r="17" spans="1:15" ht="14.25" thickBot="1">
      <c r="A17" s="69" t="s">
        <v>148</v>
      </c>
    </row>
    <row r="18" spans="1:15">
      <c r="B18" s="70" t="s">
        <v>143</v>
      </c>
      <c r="C18" s="85">
        <f>C$3</f>
        <v>0</v>
      </c>
      <c r="D18" s="72">
        <f>$C18</f>
        <v>0</v>
      </c>
      <c r="E18" s="72">
        <f t="shared" ref="E18:N18" si="4">$C18</f>
        <v>0</v>
      </c>
      <c r="F18" s="72">
        <f t="shared" si="4"/>
        <v>0</v>
      </c>
      <c r="G18" s="72">
        <f t="shared" si="4"/>
        <v>0</v>
      </c>
      <c r="H18" s="72">
        <f t="shared" si="4"/>
        <v>0</v>
      </c>
      <c r="I18" s="72">
        <f t="shared" si="4"/>
        <v>0</v>
      </c>
      <c r="J18" s="72">
        <f t="shared" si="4"/>
        <v>0</v>
      </c>
      <c r="K18" s="72">
        <f t="shared" si="4"/>
        <v>0</v>
      </c>
      <c r="L18" s="72">
        <f t="shared" si="4"/>
        <v>0</v>
      </c>
      <c r="M18" s="72">
        <f t="shared" si="4"/>
        <v>0</v>
      </c>
      <c r="N18" s="73">
        <f t="shared" si="4"/>
        <v>0</v>
      </c>
    </row>
    <row r="19" spans="1:15">
      <c r="B19" s="74" t="s">
        <v>144</v>
      </c>
      <c r="C19" s="75">
        <v>1</v>
      </c>
      <c r="D19" s="76">
        <v>2</v>
      </c>
      <c r="E19" s="76">
        <v>3</v>
      </c>
      <c r="F19" s="76">
        <v>4</v>
      </c>
      <c r="G19" s="76">
        <v>5</v>
      </c>
      <c r="H19" s="76">
        <v>6</v>
      </c>
      <c r="I19" s="76">
        <v>7</v>
      </c>
      <c r="J19" s="76">
        <v>8</v>
      </c>
      <c r="K19" s="76">
        <v>9</v>
      </c>
      <c r="L19" s="76">
        <v>10</v>
      </c>
      <c r="M19" s="76">
        <v>11</v>
      </c>
      <c r="N19" s="77">
        <v>12</v>
      </c>
    </row>
    <row r="20" spans="1:15" ht="14.25" thickBot="1">
      <c r="B20" s="78" t="s">
        <v>145</v>
      </c>
      <c r="C20" s="79"/>
      <c r="D20" s="80"/>
      <c r="E20" s="80"/>
      <c r="F20" s="80"/>
      <c r="G20" s="80"/>
      <c r="H20" s="80"/>
      <c r="I20" s="80"/>
      <c r="J20" s="80"/>
      <c r="K20" s="80"/>
      <c r="L20" s="80"/>
      <c r="M20" s="80"/>
      <c r="N20" s="81"/>
      <c r="O20" s="69">
        <f>COUNTIF(C20:N20,"&gt;0")</f>
        <v>0</v>
      </c>
    </row>
    <row r="21" spans="1:15">
      <c r="B21" s="70" t="s">
        <v>143</v>
      </c>
      <c r="C21" s="82">
        <f>C18+1</f>
        <v>1</v>
      </c>
      <c r="D21" s="72">
        <f>$C21</f>
        <v>1</v>
      </c>
      <c r="E21" s="72">
        <f t="shared" ref="E21:N21" si="5">$C21</f>
        <v>1</v>
      </c>
      <c r="F21" s="72">
        <f t="shared" si="5"/>
        <v>1</v>
      </c>
      <c r="G21" s="72">
        <f t="shared" si="5"/>
        <v>1</v>
      </c>
      <c r="H21" s="72">
        <f t="shared" si="5"/>
        <v>1</v>
      </c>
      <c r="I21" s="72">
        <f t="shared" si="5"/>
        <v>1</v>
      </c>
      <c r="J21" s="72">
        <f t="shared" si="5"/>
        <v>1</v>
      </c>
      <c r="K21" s="72">
        <f t="shared" si="5"/>
        <v>1</v>
      </c>
      <c r="L21" s="72">
        <f t="shared" si="5"/>
        <v>1</v>
      </c>
      <c r="M21" s="72">
        <f t="shared" si="5"/>
        <v>1</v>
      </c>
      <c r="N21" s="73">
        <f t="shared" si="5"/>
        <v>1</v>
      </c>
    </row>
    <row r="22" spans="1:15">
      <c r="B22" s="74" t="s">
        <v>144</v>
      </c>
      <c r="C22" s="75">
        <v>1</v>
      </c>
      <c r="D22" s="76">
        <v>2</v>
      </c>
      <c r="E22" s="76">
        <v>3</v>
      </c>
      <c r="F22" s="76">
        <v>4</v>
      </c>
      <c r="G22" s="76">
        <v>5</v>
      </c>
      <c r="H22" s="76">
        <v>6</v>
      </c>
      <c r="I22" s="76">
        <v>7</v>
      </c>
      <c r="J22" s="76">
        <v>8</v>
      </c>
      <c r="K22" s="76">
        <v>9</v>
      </c>
      <c r="L22" s="76">
        <v>10</v>
      </c>
      <c r="M22" s="76">
        <v>11</v>
      </c>
      <c r="N22" s="77">
        <v>12</v>
      </c>
    </row>
    <row r="23" spans="1:15" ht="14.25" thickBot="1">
      <c r="B23" s="78" t="s">
        <v>145</v>
      </c>
      <c r="C23" s="79"/>
      <c r="D23" s="80"/>
      <c r="E23" s="80"/>
      <c r="F23" s="80"/>
      <c r="G23" s="80"/>
      <c r="H23" s="80"/>
      <c r="I23" s="80"/>
      <c r="J23" s="80"/>
      <c r="K23" s="80"/>
      <c r="L23" s="80"/>
      <c r="M23" s="80"/>
      <c r="N23" s="81"/>
      <c r="O23" s="69">
        <f>COUNTIF(C23:N23,"&gt;0")</f>
        <v>0</v>
      </c>
    </row>
    <row r="24" spans="1:15">
      <c r="B24" s="70" t="s">
        <v>143</v>
      </c>
      <c r="C24" s="82">
        <f>C21+1</f>
        <v>2</v>
      </c>
      <c r="D24" s="72">
        <f>$C24</f>
        <v>2</v>
      </c>
      <c r="E24" s="72">
        <f t="shared" ref="E24:N24" si="6">$C24</f>
        <v>2</v>
      </c>
      <c r="F24" s="72">
        <f t="shared" si="6"/>
        <v>2</v>
      </c>
      <c r="G24" s="72">
        <f t="shared" si="6"/>
        <v>2</v>
      </c>
      <c r="H24" s="72">
        <f t="shared" si="6"/>
        <v>2</v>
      </c>
      <c r="I24" s="72">
        <f t="shared" si="6"/>
        <v>2</v>
      </c>
      <c r="J24" s="72">
        <f t="shared" si="6"/>
        <v>2</v>
      </c>
      <c r="K24" s="72">
        <f t="shared" si="6"/>
        <v>2</v>
      </c>
      <c r="L24" s="72">
        <f t="shared" si="6"/>
        <v>2</v>
      </c>
      <c r="M24" s="72">
        <f t="shared" si="6"/>
        <v>2</v>
      </c>
      <c r="N24" s="73">
        <f t="shared" si="6"/>
        <v>2</v>
      </c>
    </row>
    <row r="25" spans="1:15">
      <c r="B25" s="74" t="s">
        <v>144</v>
      </c>
      <c r="C25" s="75">
        <v>1</v>
      </c>
      <c r="D25" s="76">
        <v>2</v>
      </c>
      <c r="E25" s="76">
        <v>3</v>
      </c>
      <c r="F25" s="76">
        <v>4</v>
      </c>
      <c r="G25" s="76">
        <v>5</v>
      </c>
      <c r="H25" s="76">
        <v>6</v>
      </c>
      <c r="I25" s="76">
        <v>7</v>
      </c>
      <c r="J25" s="76">
        <v>8</v>
      </c>
      <c r="K25" s="76">
        <v>9</v>
      </c>
      <c r="L25" s="76">
        <v>10</v>
      </c>
      <c r="M25" s="76">
        <v>11</v>
      </c>
      <c r="N25" s="77">
        <v>12</v>
      </c>
    </row>
    <row r="26" spans="1:15" ht="14.25" thickBot="1">
      <c r="B26" s="78" t="s">
        <v>145</v>
      </c>
      <c r="C26" s="79"/>
      <c r="D26" s="80"/>
      <c r="E26" s="80"/>
      <c r="F26" s="80"/>
      <c r="G26" s="80"/>
      <c r="H26" s="80"/>
      <c r="I26" s="80"/>
      <c r="J26" s="80"/>
      <c r="K26" s="80"/>
      <c r="L26" s="80"/>
      <c r="M26" s="80"/>
      <c r="N26" s="81"/>
      <c r="O26" s="69">
        <f>COUNTIF(C26:N26,"&gt;0")</f>
        <v>0</v>
      </c>
    </row>
    <row r="27" spans="1:15">
      <c r="B27" s="70" t="s">
        <v>143</v>
      </c>
      <c r="C27" s="82">
        <f>C24+1</f>
        <v>3</v>
      </c>
      <c r="D27" s="72">
        <f>$C27</f>
        <v>3</v>
      </c>
      <c r="E27" s="72">
        <f t="shared" ref="E27:N27" si="7">$C27</f>
        <v>3</v>
      </c>
      <c r="F27" s="72">
        <f t="shared" si="7"/>
        <v>3</v>
      </c>
      <c r="G27" s="72">
        <f t="shared" si="7"/>
        <v>3</v>
      </c>
      <c r="H27" s="72">
        <f t="shared" si="7"/>
        <v>3</v>
      </c>
      <c r="I27" s="72">
        <f t="shared" si="7"/>
        <v>3</v>
      </c>
      <c r="J27" s="72">
        <f t="shared" si="7"/>
        <v>3</v>
      </c>
      <c r="K27" s="72">
        <f t="shared" si="7"/>
        <v>3</v>
      </c>
      <c r="L27" s="72">
        <f t="shared" si="7"/>
        <v>3</v>
      </c>
      <c r="M27" s="72">
        <f t="shared" si="7"/>
        <v>3</v>
      </c>
      <c r="N27" s="73">
        <f t="shared" si="7"/>
        <v>3</v>
      </c>
    </row>
    <row r="28" spans="1:15">
      <c r="B28" s="74" t="s">
        <v>144</v>
      </c>
      <c r="C28" s="75">
        <v>1</v>
      </c>
      <c r="D28" s="76">
        <v>2</v>
      </c>
      <c r="E28" s="76">
        <v>3</v>
      </c>
      <c r="F28" s="76">
        <v>4</v>
      </c>
      <c r="G28" s="76">
        <v>5</v>
      </c>
      <c r="H28" s="76">
        <v>6</v>
      </c>
      <c r="I28" s="76">
        <v>7</v>
      </c>
      <c r="J28" s="76">
        <v>8</v>
      </c>
      <c r="K28" s="76">
        <v>9</v>
      </c>
      <c r="L28" s="76">
        <v>10</v>
      </c>
      <c r="M28" s="76">
        <v>11</v>
      </c>
      <c r="N28" s="77">
        <v>12</v>
      </c>
    </row>
    <row r="29" spans="1:15" ht="14.25" thickBot="1">
      <c r="B29" s="78" t="s">
        <v>145</v>
      </c>
      <c r="C29" s="79"/>
      <c r="D29" s="80"/>
      <c r="E29" s="80"/>
      <c r="F29" s="80"/>
      <c r="G29" s="80"/>
      <c r="H29" s="80"/>
      <c r="I29" s="80"/>
      <c r="J29" s="80"/>
      <c r="K29" s="80"/>
      <c r="L29" s="80"/>
      <c r="M29" s="80"/>
      <c r="N29" s="81"/>
      <c r="O29" s="69">
        <f>COUNTIF(C29:N29,"&gt;0")</f>
        <v>0</v>
      </c>
    </row>
    <row r="30" spans="1:15">
      <c r="L30" s="83" t="s">
        <v>146</v>
      </c>
      <c r="M30" s="84" t="e">
        <f>ROUND(SUM(C20:N20,C23:N23,C26:N26,C29:N29)/(O20+O23+O26+O29),0)</f>
        <v>#DIV/0!</v>
      </c>
      <c r="N30" s="69" t="s">
        <v>147</v>
      </c>
    </row>
    <row r="32" spans="1:15" ht="14.25" thickBot="1">
      <c r="A32" s="69" t="s">
        <v>149</v>
      </c>
    </row>
    <row r="33" spans="1:15">
      <c r="B33" s="70" t="s">
        <v>143</v>
      </c>
      <c r="C33" s="85">
        <f>C$3</f>
        <v>0</v>
      </c>
      <c r="D33" s="72">
        <f>$C33</f>
        <v>0</v>
      </c>
      <c r="E33" s="72">
        <f t="shared" ref="E33:N33" si="8">$C33</f>
        <v>0</v>
      </c>
      <c r="F33" s="72">
        <f t="shared" si="8"/>
        <v>0</v>
      </c>
      <c r="G33" s="72">
        <f t="shared" si="8"/>
        <v>0</v>
      </c>
      <c r="H33" s="72">
        <f t="shared" si="8"/>
        <v>0</v>
      </c>
      <c r="I33" s="72">
        <f t="shared" si="8"/>
        <v>0</v>
      </c>
      <c r="J33" s="72">
        <f t="shared" si="8"/>
        <v>0</v>
      </c>
      <c r="K33" s="72">
        <f t="shared" si="8"/>
        <v>0</v>
      </c>
      <c r="L33" s="72">
        <f t="shared" si="8"/>
        <v>0</v>
      </c>
      <c r="M33" s="72">
        <f t="shared" si="8"/>
        <v>0</v>
      </c>
      <c r="N33" s="73">
        <f t="shared" si="8"/>
        <v>0</v>
      </c>
    </row>
    <row r="34" spans="1:15">
      <c r="B34" s="74" t="s">
        <v>144</v>
      </c>
      <c r="C34" s="75">
        <v>1</v>
      </c>
      <c r="D34" s="76">
        <v>2</v>
      </c>
      <c r="E34" s="76">
        <v>3</v>
      </c>
      <c r="F34" s="76">
        <v>4</v>
      </c>
      <c r="G34" s="76">
        <v>5</v>
      </c>
      <c r="H34" s="76">
        <v>6</v>
      </c>
      <c r="I34" s="76">
        <v>7</v>
      </c>
      <c r="J34" s="76">
        <v>8</v>
      </c>
      <c r="K34" s="76">
        <v>9</v>
      </c>
      <c r="L34" s="76">
        <v>10</v>
      </c>
      <c r="M34" s="76">
        <v>11</v>
      </c>
      <c r="N34" s="77">
        <v>12</v>
      </c>
    </row>
    <row r="35" spans="1:15" ht="14.25" thickBot="1">
      <c r="B35" s="78" t="s">
        <v>145</v>
      </c>
      <c r="C35" s="79"/>
      <c r="D35" s="80"/>
      <c r="E35" s="80"/>
      <c r="F35" s="80"/>
      <c r="G35" s="80"/>
      <c r="H35" s="80"/>
      <c r="I35" s="80"/>
      <c r="J35" s="80"/>
      <c r="K35" s="80"/>
      <c r="L35" s="80"/>
      <c r="M35" s="80"/>
      <c r="N35" s="81"/>
      <c r="O35" s="69">
        <f>COUNTIF(C35:N35,"&gt;0")</f>
        <v>0</v>
      </c>
    </row>
    <row r="36" spans="1:15">
      <c r="B36" s="70" t="s">
        <v>143</v>
      </c>
      <c r="C36" s="82">
        <f>C33+1</f>
        <v>1</v>
      </c>
      <c r="D36" s="72">
        <f>$C36</f>
        <v>1</v>
      </c>
      <c r="E36" s="72">
        <f t="shared" ref="E36:N36" si="9">$C36</f>
        <v>1</v>
      </c>
      <c r="F36" s="72">
        <f t="shared" si="9"/>
        <v>1</v>
      </c>
      <c r="G36" s="72">
        <f t="shared" si="9"/>
        <v>1</v>
      </c>
      <c r="H36" s="72">
        <f t="shared" si="9"/>
        <v>1</v>
      </c>
      <c r="I36" s="72">
        <f t="shared" si="9"/>
        <v>1</v>
      </c>
      <c r="J36" s="72">
        <f t="shared" si="9"/>
        <v>1</v>
      </c>
      <c r="K36" s="72">
        <f t="shared" si="9"/>
        <v>1</v>
      </c>
      <c r="L36" s="72">
        <f t="shared" si="9"/>
        <v>1</v>
      </c>
      <c r="M36" s="72">
        <f t="shared" si="9"/>
        <v>1</v>
      </c>
      <c r="N36" s="73">
        <f t="shared" si="9"/>
        <v>1</v>
      </c>
    </row>
    <row r="37" spans="1:15">
      <c r="B37" s="74" t="s">
        <v>144</v>
      </c>
      <c r="C37" s="75">
        <v>1</v>
      </c>
      <c r="D37" s="76">
        <v>2</v>
      </c>
      <c r="E37" s="76">
        <v>3</v>
      </c>
      <c r="F37" s="76">
        <v>4</v>
      </c>
      <c r="G37" s="76">
        <v>5</v>
      </c>
      <c r="H37" s="76">
        <v>6</v>
      </c>
      <c r="I37" s="76">
        <v>7</v>
      </c>
      <c r="J37" s="76">
        <v>8</v>
      </c>
      <c r="K37" s="76">
        <v>9</v>
      </c>
      <c r="L37" s="76">
        <v>10</v>
      </c>
      <c r="M37" s="76">
        <v>11</v>
      </c>
      <c r="N37" s="77">
        <v>12</v>
      </c>
    </row>
    <row r="38" spans="1:15" ht="14.25" thickBot="1">
      <c r="B38" s="78" t="s">
        <v>145</v>
      </c>
      <c r="C38" s="79"/>
      <c r="D38" s="80"/>
      <c r="E38" s="80"/>
      <c r="F38" s="80"/>
      <c r="G38" s="80"/>
      <c r="H38" s="80"/>
      <c r="I38" s="80"/>
      <c r="J38" s="80"/>
      <c r="K38" s="80"/>
      <c r="L38" s="80"/>
      <c r="M38" s="80"/>
      <c r="N38" s="81"/>
      <c r="O38" s="69">
        <f>COUNTIF(C38:N38,"&gt;0")</f>
        <v>0</v>
      </c>
    </row>
    <row r="39" spans="1:15">
      <c r="B39" s="70" t="s">
        <v>143</v>
      </c>
      <c r="C39" s="82">
        <f>C36+1</f>
        <v>2</v>
      </c>
      <c r="D39" s="72">
        <f>$C39</f>
        <v>2</v>
      </c>
      <c r="E39" s="72">
        <f t="shared" ref="E39:N39" si="10">$C39</f>
        <v>2</v>
      </c>
      <c r="F39" s="72">
        <f t="shared" si="10"/>
        <v>2</v>
      </c>
      <c r="G39" s="72">
        <f t="shared" si="10"/>
        <v>2</v>
      </c>
      <c r="H39" s="72">
        <f t="shared" si="10"/>
        <v>2</v>
      </c>
      <c r="I39" s="72">
        <f t="shared" si="10"/>
        <v>2</v>
      </c>
      <c r="J39" s="72">
        <f t="shared" si="10"/>
        <v>2</v>
      </c>
      <c r="K39" s="72">
        <f t="shared" si="10"/>
        <v>2</v>
      </c>
      <c r="L39" s="72">
        <f t="shared" si="10"/>
        <v>2</v>
      </c>
      <c r="M39" s="72">
        <f t="shared" si="10"/>
        <v>2</v>
      </c>
      <c r="N39" s="73">
        <f t="shared" si="10"/>
        <v>2</v>
      </c>
    </row>
    <row r="40" spans="1:15">
      <c r="B40" s="74" t="s">
        <v>144</v>
      </c>
      <c r="C40" s="75">
        <v>1</v>
      </c>
      <c r="D40" s="76">
        <v>2</v>
      </c>
      <c r="E40" s="76">
        <v>3</v>
      </c>
      <c r="F40" s="76">
        <v>4</v>
      </c>
      <c r="G40" s="76">
        <v>5</v>
      </c>
      <c r="H40" s="76">
        <v>6</v>
      </c>
      <c r="I40" s="76">
        <v>7</v>
      </c>
      <c r="J40" s="76">
        <v>8</v>
      </c>
      <c r="K40" s="76">
        <v>9</v>
      </c>
      <c r="L40" s="76">
        <v>10</v>
      </c>
      <c r="M40" s="76">
        <v>11</v>
      </c>
      <c r="N40" s="77">
        <v>12</v>
      </c>
    </row>
    <row r="41" spans="1:15" ht="14.25" thickBot="1">
      <c r="B41" s="78" t="s">
        <v>145</v>
      </c>
      <c r="C41" s="79"/>
      <c r="D41" s="80"/>
      <c r="E41" s="80"/>
      <c r="F41" s="80"/>
      <c r="G41" s="80"/>
      <c r="H41" s="80"/>
      <c r="I41" s="80"/>
      <c r="J41" s="80"/>
      <c r="K41" s="80"/>
      <c r="L41" s="80"/>
      <c r="M41" s="80"/>
      <c r="N41" s="81"/>
      <c r="O41" s="69">
        <f>COUNTIF(C41:N41,"&gt;0")</f>
        <v>0</v>
      </c>
    </row>
    <row r="42" spans="1:15">
      <c r="B42" s="70" t="s">
        <v>143</v>
      </c>
      <c r="C42" s="82">
        <f>C39+1</f>
        <v>3</v>
      </c>
      <c r="D42" s="72">
        <f>$C42</f>
        <v>3</v>
      </c>
      <c r="E42" s="72">
        <f t="shared" ref="E42:N42" si="11">$C42</f>
        <v>3</v>
      </c>
      <c r="F42" s="72">
        <f t="shared" si="11"/>
        <v>3</v>
      </c>
      <c r="G42" s="72">
        <f t="shared" si="11"/>
        <v>3</v>
      </c>
      <c r="H42" s="72">
        <f t="shared" si="11"/>
        <v>3</v>
      </c>
      <c r="I42" s="72">
        <f t="shared" si="11"/>
        <v>3</v>
      </c>
      <c r="J42" s="72">
        <f t="shared" si="11"/>
        <v>3</v>
      </c>
      <c r="K42" s="72">
        <f t="shared" si="11"/>
        <v>3</v>
      </c>
      <c r="L42" s="72">
        <f t="shared" si="11"/>
        <v>3</v>
      </c>
      <c r="M42" s="72">
        <f t="shared" si="11"/>
        <v>3</v>
      </c>
      <c r="N42" s="73">
        <f t="shared" si="11"/>
        <v>3</v>
      </c>
    </row>
    <row r="43" spans="1:15">
      <c r="B43" s="74" t="s">
        <v>144</v>
      </c>
      <c r="C43" s="75">
        <v>1</v>
      </c>
      <c r="D43" s="76">
        <v>2</v>
      </c>
      <c r="E43" s="76">
        <v>3</v>
      </c>
      <c r="F43" s="76">
        <v>4</v>
      </c>
      <c r="G43" s="76">
        <v>5</v>
      </c>
      <c r="H43" s="76">
        <v>6</v>
      </c>
      <c r="I43" s="76">
        <v>7</v>
      </c>
      <c r="J43" s="76">
        <v>8</v>
      </c>
      <c r="K43" s="76">
        <v>9</v>
      </c>
      <c r="L43" s="76">
        <v>10</v>
      </c>
      <c r="M43" s="76">
        <v>11</v>
      </c>
      <c r="N43" s="77">
        <v>12</v>
      </c>
    </row>
    <row r="44" spans="1:15" ht="14.25" thickBot="1">
      <c r="B44" s="78" t="s">
        <v>145</v>
      </c>
      <c r="C44" s="79"/>
      <c r="D44" s="80"/>
      <c r="E44" s="80"/>
      <c r="F44" s="80"/>
      <c r="G44" s="80"/>
      <c r="H44" s="80"/>
      <c r="I44" s="80"/>
      <c r="J44" s="80"/>
      <c r="K44" s="80"/>
      <c r="L44" s="80"/>
      <c r="M44" s="80"/>
      <c r="N44" s="81"/>
      <c r="O44" s="69">
        <f>COUNTIF(C44:N44,"&gt;0")</f>
        <v>0</v>
      </c>
    </row>
    <row r="45" spans="1:15">
      <c r="L45" s="83" t="s">
        <v>146</v>
      </c>
      <c r="M45" s="84" t="e">
        <f>ROUND(SUM(C35:N35,C38:N38,C41:N41,C44:N44)/(O35+O38+O41+O44),0)</f>
        <v>#DIV/0!</v>
      </c>
      <c r="N45" s="69" t="s">
        <v>147</v>
      </c>
    </row>
    <row r="47" spans="1:15" ht="14.25" thickBot="1">
      <c r="A47" s="69" t="s">
        <v>150</v>
      </c>
    </row>
    <row r="48" spans="1:15">
      <c r="B48" s="70" t="s">
        <v>143</v>
      </c>
      <c r="C48" s="85">
        <f>C$3</f>
        <v>0</v>
      </c>
      <c r="D48" s="72">
        <f>$C48</f>
        <v>0</v>
      </c>
      <c r="E48" s="72">
        <f t="shared" ref="E48:N48" si="12">$C48</f>
        <v>0</v>
      </c>
      <c r="F48" s="72">
        <f t="shared" si="12"/>
        <v>0</v>
      </c>
      <c r="G48" s="72">
        <f t="shared" si="12"/>
        <v>0</v>
      </c>
      <c r="H48" s="72">
        <f t="shared" si="12"/>
        <v>0</v>
      </c>
      <c r="I48" s="72">
        <f t="shared" si="12"/>
        <v>0</v>
      </c>
      <c r="J48" s="72">
        <f t="shared" si="12"/>
        <v>0</v>
      </c>
      <c r="K48" s="72">
        <f t="shared" si="12"/>
        <v>0</v>
      </c>
      <c r="L48" s="72">
        <f t="shared" si="12"/>
        <v>0</v>
      </c>
      <c r="M48" s="72">
        <f t="shared" si="12"/>
        <v>0</v>
      </c>
      <c r="N48" s="73">
        <f t="shared" si="12"/>
        <v>0</v>
      </c>
    </row>
    <row r="49" spans="1:15">
      <c r="B49" s="74" t="s">
        <v>144</v>
      </c>
      <c r="C49" s="75">
        <v>1</v>
      </c>
      <c r="D49" s="76">
        <v>2</v>
      </c>
      <c r="E49" s="76">
        <v>3</v>
      </c>
      <c r="F49" s="76">
        <v>4</v>
      </c>
      <c r="G49" s="76">
        <v>5</v>
      </c>
      <c r="H49" s="76">
        <v>6</v>
      </c>
      <c r="I49" s="76">
        <v>7</v>
      </c>
      <c r="J49" s="76">
        <v>8</v>
      </c>
      <c r="K49" s="76">
        <v>9</v>
      </c>
      <c r="L49" s="76">
        <v>10</v>
      </c>
      <c r="M49" s="76">
        <v>11</v>
      </c>
      <c r="N49" s="77">
        <v>12</v>
      </c>
    </row>
    <row r="50" spans="1:15" ht="14.25" thickBot="1">
      <c r="B50" s="78" t="s">
        <v>145</v>
      </c>
      <c r="C50" s="79"/>
      <c r="D50" s="80"/>
      <c r="E50" s="80"/>
      <c r="F50" s="80"/>
      <c r="G50" s="80"/>
      <c r="H50" s="80"/>
      <c r="I50" s="80"/>
      <c r="J50" s="80"/>
      <c r="K50" s="80"/>
      <c r="L50" s="80"/>
      <c r="M50" s="80"/>
      <c r="N50" s="81"/>
      <c r="O50" s="69">
        <f>COUNTIF(C50:N50,"&gt;0")</f>
        <v>0</v>
      </c>
    </row>
    <row r="51" spans="1:15">
      <c r="B51" s="70" t="s">
        <v>143</v>
      </c>
      <c r="C51" s="82">
        <f>C48+1</f>
        <v>1</v>
      </c>
      <c r="D51" s="72">
        <f>$C51</f>
        <v>1</v>
      </c>
      <c r="E51" s="72">
        <f t="shared" ref="E51:N51" si="13">$C51</f>
        <v>1</v>
      </c>
      <c r="F51" s="72">
        <f t="shared" si="13"/>
        <v>1</v>
      </c>
      <c r="G51" s="72">
        <f t="shared" si="13"/>
        <v>1</v>
      </c>
      <c r="H51" s="72">
        <f t="shared" si="13"/>
        <v>1</v>
      </c>
      <c r="I51" s="72">
        <f t="shared" si="13"/>
        <v>1</v>
      </c>
      <c r="J51" s="72">
        <f t="shared" si="13"/>
        <v>1</v>
      </c>
      <c r="K51" s="72">
        <f t="shared" si="13"/>
        <v>1</v>
      </c>
      <c r="L51" s="72">
        <f t="shared" si="13"/>
        <v>1</v>
      </c>
      <c r="M51" s="72">
        <f t="shared" si="13"/>
        <v>1</v>
      </c>
      <c r="N51" s="73">
        <f t="shared" si="13"/>
        <v>1</v>
      </c>
    </row>
    <row r="52" spans="1:15">
      <c r="B52" s="74" t="s">
        <v>144</v>
      </c>
      <c r="C52" s="75">
        <v>1</v>
      </c>
      <c r="D52" s="76">
        <v>2</v>
      </c>
      <c r="E52" s="76">
        <v>3</v>
      </c>
      <c r="F52" s="76">
        <v>4</v>
      </c>
      <c r="G52" s="76">
        <v>5</v>
      </c>
      <c r="H52" s="76">
        <v>6</v>
      </c>
      <c r="I52" s="76">
        <v>7</v>
      </c>
      <c r="J52" s="76">
        <v>8</v>
      </c>
      <c r="K52" s="76">
        <v>9</v>
      </c>
      <c r="L52" s="76">
        <v>10</v>
      </c>
      <c r="M52" s="76">
        <v>11</v>
      </c>
      <c r="N52" s="77">
        <v>12</v>
      </c>
    </row>
    <row r="53" spans="1:15" ht="14.25" thickBot="1">
      <c r="B53" s="78" t="s">
        <v>145</v>
      </c>
      <c r="C53" s="79"/>
      <c r="D53" s="80"/>
      <c r="E53" s="80"/>
      <c r="F53" s="80"/>
      <c r="G53" s="80"/>
      <c r="H53" s="80"/>
      <c r="I53" s="80"/>
      <c r="J53" s="80"/>
      <c r="K53" s="80"/>
      <c r="L53" s="80"/>
      <c r="M53" s="80"/>
      <c r="N53" s="81"/>
      <c r="O53" s="69">
        <f>COUNTIF(C53:N53,"&gt;0")</f>
        <v>0</v>
      </c>
    </row>
    <row r="54" spans="1:15">
      <c r="B54" s="70" t="s">
        <v>143</v>
      </c>
      <c r="C54" s="82">
        <f>C51+1</f>
        <v>2</v>
      </c>
      <c r="D54" s="72">
        <f>$C54</f>
        <v>2</v>
      </c>
      <c r="E54" s="72">
        <f t="shared" ref="E54:N54" si="14">$C54</f>
        <v>2</v>
      </c>
      <c r="F54" s="72">
        <f t="shared" si="14"/>
        <v>2</v>
      </c>
      <c r="G54" s="72">
        <f t="shared" si="14"/>
        <v>2</v>
      </c>
      <c r="H54" s="72">
        <f t="shared" si="14"/>
        <v>2</v>
      </c>
      <c r="I54" s="72">
        <f t="shared" si="14"/>
        <v>2</v>
      </c>
      <c r="J54" s="72">
        <f t="shared" si="14"/>
        <v>2</v>
      </c>
      <c r="K54" s="72">
        <f t="shared" si="14"/>
        <v>2</v>
      </c>
      <c r="L54" s="72">
        <f t="shared" si="14"/>
        <v>2</v>
      </c>
      <c r="M54" s="72">
        <f t="shared" si="14"/>
        <v>2</v>
      </c>
      <c r="N54" s="73">
        <f t="shared" si="14"/>
        <v>2</v>
      </c>
    </row>
    <row r="55" spans="1:15">
      <c r="B55" s="74" t="s">
        <v>144</v>
      </c>
      <c r="C55" s="75">
        <v>1</v>
      </c>
      <c r="D55" s="76">
        <v>2</v>
      </c>
      <c r="E55" s="76">
        <v>3</v>
      </c>
      <c r="F55" s="76">
        <v>4</v>
      </c>
      <c r="G55" s="76">
        <v>5</v>
      </c>
      <c r="H55" s="76">
        <v>6</v>
      </c>
      <c r="I55" s="76">
        <v>7</v>
      </c>
      <c r="J55" s="76">
        <v>8</v>
      </c>
      <c r="K55" s="76">
        <v>9</v>
      </c>
      <c r="L55" s="76">
        <v>10</v>
      </c>
      <c r="M55" s="76">
        <v>11</v>
      </c>
      <c r="N55" s="77">
        <v>12</v>
      </c>
    </row>
    <row r="56" spans="1:15" ht="14.25" thickBot="1">
      <c r="B56" s="78" t="s">
        <v>145</v>
      </c>
      <c r="C56" s="79"/>
      <c r="D56" s="80"/>
      <c r="E56" s="80"/>
      <c r="F56" s="80"/>
      <c r="G56" s="80"/>
      <c r="H56" s="80"/>
      <c r="I56" s="80"/>
      <c r="J56" s="80"/>
      <c r="K56" s="80"/>
      <c r="L56" s="80"/>
      <c r="M56" s="80"/>
      <c r="N56" s="81"/>
      <c r="O56" s="69">
        <f>COUNTIF(C56:N56,"&gt;0")</f>
        <v>0</v>
      </c>
    </row>
    <row r="57" spans="1:15">
      <c r="B57" s="70" t="s">
        <v>143</v>
      </c>
      <c r="C57" s="82">
        <f>C54+1</f>
        <v>3</v>
      </c>
      <c r="D57" s="72">
        <f>$C57</f>
        <v>3</v>
      </c>
      <c r="E57" s="72">
        <f t="shared" ref="E57:N57" si="15">$C57</f>
        <v>3</v>
      </c>
      <c r="F57" s="72">
        <f t="shared" si="15"/>
        <v>3</v>
      </c>
      <c r="G57" s="72">
        <f t="shared" si="15"/>
        <v>3</v>
      </c>
      <c r="H57" s="72">
        <f t="shared" si="15"/>
        <v>3</v>
      </c>
      <c r="I57" s="72">
        <f t="shared" si="15"/>
        <v>3</v>
      </c>
      <c r="J57" s="72">
        <f t="shared" si="15"/>
        <v>3</v>
      </c>
      <c r="K57" s="72">
        <f t="shared" si="15"/>
        <v>3</v>
      </c>
      <c r="L57" s="72">
        <f t="shared" si="15"/>
        <v>3</v>
      </c>
      <c r="M57" s="72">
        <f t="shared" si="15"/>
        <v>3</v>
      </c>
      <c r="N57" s="73">
        <f t="shared" si="15"/>
        <v>3</v>
      </c>
    </row>
    <row r="58" spans="1:15">
      <c r="B58" s="74" t="s">
        <v>144</v>
      </c>
      <c r="C58" s="75">
        <v>1</v>
      </c>
      <c r="D58" s="76">
        <v>2</v>
      </c>
      <c r="E58" s="76">
        <v>3</v>
      </c>
      <c r="F58" s="76">
        <v>4</v>
      </c>
      <c r="G58" s="76">
        <v>5</v>
      </c>
      <c r="H58" s="76">
        <v>6</v>
      </c>
      <c r="I58" s="76">
        <v>7</v>
      </c>
      <c r="J58" s="76">
        <v>8</v>
      </c>
      <c r="K58" s="76">
        <v>9</v>
      </c>
      <c r="L58" s="76">
        <v>10</v>
      </c>
      <c r="M58" s="76">
        <v>11</v>
      </c>
      <c r="N58" s="77">
        <v>12</v>
      </c>
    </row>
    <row r="59" spans="1:15" ht="14.25" thickBot="1">
      <c r="B59" s="78" t="s">
        <v>145</v>
      </c>
      <c r="C59" s="79"/>
      <c r="D59" s="80"/>
      <c r="E59" s="80"/>
      <c r="F59" s="80"/>
      <c r="G59" s="80"/>
      <c r="H59" s="80"/>
      <c r="I59" s="80"/>
      <c r="J59" s="80"/>
      <c r="K59" s="80"/>
      <c r="L59" s="80"/>
      <c r="M59" s="80"/>
      <c r="N59" s="81"/>
      <c r="O59" s="69">
        <f>COUNTIF(C59:N59,"&gt;0")</f>
        <v>0</v>
      </c>
    </row>
    <row r="60" spans="1:15">
      <c r="L60" s="83" t="s">
        <v>146</v>
      </c>
      <c r="M60" s="84" t="e">
        <f>ROUND(SUM(C50:N50,C53:N53,C56:N56,C59:N59)/(O50+O53+O56+O59),0)</f>
        <v>#DIV/0!</v>
      </c>
      <c r="N60" s="69" t="s">
        <v>147</v>
      </c>
    </row>
    <row r="62" spans="1:15" ht="14.25" thickBot="1">
      <c r="A62" s="69" t="s">
        <v>151</v>
      </c>
    </row>
    <row r="63" spans="1:15">
      <c r="B63" s="70" t="s">
        <v>143</v>
      </c>
      <c r="C63" s="85">
        <f>C$3</f>
        <v>0</v>
      </c>
      <c r="D63" s="72">
        <f>$C63</f>
        <v>0</v>
      </c>
      <c r="E63" s="72">
        <f t="shared" ref="E63:N63" si="16">$C63</f>
        <v>0</v>
      </c>
      <c r="F63" s="72">
        <f t="shared" si="16"/>
        <v>0</v>
      </c>
      <c r="G63" s="72">
        <f t="shared" si="16"/>
        <v>0</v>
      </c>
      <c r="H63" s="72">
        <f t="shared" si="16"/>
        <v>0</v>
      </c>
      <c r="I63" s="72">
        <f t="shared" si="16"/>
        <v>0</v>
      </c>
      <c r="J63" s="72">
        <f t="shared" si="16"/>
        <v>0</v>
      </c>
      <c r="K63" s="72">
        <f t="shared" si="16"/>
        <v>0</v>
      </c>
      <c r="L63" s="72">
        <f t="shared" si="16"/>
        <v>0</v>
      </c>
      <c r="M63" s="72">
        <f t="shared" si="16"/>
        <v>0</v>
      </c>
      <c r="N63" s="73">
        <f t="shared" si="16"/>
        <v>0</v>
      </c>
    </row>
    <row r="64" spans="1:15">
      <c r="B64" s="74" t="s">
        <v>144</v>
      </c>
      <c r="C64" s="75">
        <v>1</v>
      </c>
      <c r="D64" s="76">
        <v>2</v>
      </c>
      <c r="E64" s="76">
        <v>3</v>
      </c>
      <c r="F64" s="76">
        <v>4</v>
      </c>
      <c r="G64" s="76">
        <v>5</v>
      </c>
      <c r="H64" s="76">
        <v>6</v>
      </c>
      <c r="I64" s="76">
        <v>7</v>
      </c>
      <c r="J64" s="76">
        <v>8</v>
      </c>
      <c r="K64" s="76">
        <v>9</v>
      </c>
      <c r="L64" s="76">
        <v>10</v>
      </c>
      <c r="M64" s="76">
        <v>11</v>
      </c>
      <c r="N64" s="77">
        <v>12</v>
      </c>
    </row>
    <row r="65" spans="2:15" ht="14.25" thickBot="1">
      <c r="B65" s="78" t="s">
        <v>145</v>
      </c>
      <c r="C65" s="79"/>
      <c r="D65" s="80"/>
      <c r="E65" s="80"/>
      <c r="F65" s="80"/>
      <c r="G65" s="80"/>
      <c r="H65" s="80"/>
      <c r="I65" s="80"/>
      <c r="J65" s="80"/>
      <c r="K65" s="80"/>
      <c r="L65" s="80"/>
      <c r="M65" s="80"/>
      <c r="N65" s="81"/>
      <c r="O65" s="69">
        <f>COUNTIF(C65:N65,"&gt;0")</f>
        <v>0</v>
      </c>
    </row>
    <row r="66" spans="2:15">
      <c r="B66" s="70" t="s">
        <v>143</v>
      </c>
      <c r="C66" s="82">
        <f>C63+1</f>
        <v>1</v>
      </c>
      <c r="D66" s="72">
        <f>$C66</f>
        <v>1</v>
      </c>
      <c r="E66" s="72">
        <f t="shared" ref="E66:N66" si="17">$C66</f>
        <v>1</v>
      </c>
      <c r="F66" s="72">
        <f t="shared" si="17"/>
        <v>1</v>
      </c>
      <c r="G66" s="72">
        <f t="shared" si="17"/>
        <v>1</v>
      </c>
      <c r="H66" s="72">
        <f t="shared" si="17"/>
        <v>1</v>
      </c>
      <c r="I66" s="72">
        <f t="shared" si="17"/>
        <v>1</v>
      </c>
      <c r="J66" s="72">
        <f t="shared" si="17"/>
        <v>1</v>
      </c>
      <c r="K66" s="72">
        <f t="shared" si="17"/>
        <v>1</v>
      </c>
      <c r="L66" s="72">
        <f t="shared" si="17"/>
        <v>1</v>
      </c>
      <c r="M66" s="72">
        <f t="shared" si="17"/>
        <v>1</v>
      </c>
      <c r="N66" s="73">
        <f t="shared" si="17"/>
        <v>1</v>
      </c>
    </row>
    <row r="67" spans="2:15">
      <c r="B67" s="74" t="s">
        <v>144</v>
      </c>
      <c r="C67" s="75">
        <v>1</v>
      </c>
      <c r="D67" s="76">
        <v>2</v>
      </c>
      <c r="E67" s="76">
        <v>3</v>
      </c>
      <c r="F67" s="76">
        <v>4</v>
      </c>
      <c r="G67" s="76">
        <v>5</v>
      </c>
      <c r="H67" s="76">
        <v>6</v>
      </c>
      <c r="I67" s="76">
        <v>7</v>
      </c>
      <c r="J67" s="76">
        <v>8</v>
      </c>
      <c r="K67" s="76">
        <v>9</v>
      </c>
      <c r="L67" s="76">
        <v>10</v>
      </c>
      <c r="M67" s="76">
        <v>11</v>
      </c>
      <c r="N67" s="77">
        <v>12</v>
      </c>
    </row>
    <row r="68" spans="2:15" ht="14.25" thickBot="1">
      <c r="B68" s="78" t="s">
        <v>145</v>
      </c>
      <c r="C68" s="79"/>
      <c r="D68" s="80"/>
      <c r="E68" s="80"/>
      <c r="F68" s="80"/>
      <c r="G68" s="80"/>
      <c r="H68" s="80"/>
      <c r="I68" s="80"/>
      <c r="J68" s="80"/>
      <c r="K68" s="80"/>
      <c r="L68" s="80"/>
      <c r="M68" s="80"/>
      <c r="N68" s="81"/>
      <c r="O68" s="69">
        <f>COUNTIF(C68:N68,"&gt;0")</f>
        <v>0</v>
      </c>
    </row>
    <row r="69" spans="2:15">
      <c r="B69" s="70" t="s">
        <v>143</v>
      </c>
      <c r="C69" s="82">
        <f>C66+1</f>
        <v>2</v>
      </c>
      <c r="D69" s="72">
        <f>$C69</f>
        <v>2</v>
      </c>
      <c r="E69" s="72">
        <f t="shared" ref="E69:N69" si="18">$C69</f>
        <v>2</v>
      </c>
      <c r="F69" s="72">
        <f t="shared" si="18"/>
        <v>2</v>
      </c>
      <c r="G69" s="72">
        <f t="shared" si="18"/>
        <v>2</v>
      </c>
      <c r="H69" s="72">
        <f t="shared" si="18"/>
        <v>2</v>
      </c>
      <c r="I69" s="72">
        <f t="shared" si="18"/>
        <v>2</v>
      </c>
      <c r="J69" s="72">
        <f t="shared" si="18"/>
        <v>2</v>
      </c>
      <c r="K69" s="72">
        <f t="shared" si="18"/>
        <v>2</v>
      </c>
      <c r="L69" s="72">
        <f t="shared" si="18"/>
        <v>2</v>
      </c>
      <c r="M69" s="72">
        <f t="shared" si="18"/>
        <v>2</v>
      </c>
      <c r="N69" s="73">
        <f t="shared" si="18"/>
        <v>2</v>
      </c>
    </row>
    <row r="70" spans="2:15">
      <c r="B70" s="74" t="s">
        <v>144</v>
      </c>
      <c r="C70" s="75">
        <v>1</v>
      </c>
      <c r="D70" s="76">
        <v>2</v>
      </c>
      <c r="E70" s="76">
        <v>3</v>
      </c>
      <c r="F70" s="76">
        <v>4</v>
      </c>
      <c r="G70" s="76">
        <v>5</v>
      </c>
      <c r="H70" s="76">
        <v>6</v>
      </c>
      <c r="I70" s="76">
        <v>7</v>
      </c>
      <c r="J70" s="76">
        <v>8</v>
      </c>
      <c r="K70" s="76">
        <v>9</v>
      </c>
      <c r="L70" s="76">
        <v>10</v>
      </c>
      <c r="M70" s="76">
        <v>11</v>
      </c>
      <c r="N70" s="77">
        <v>12</v>
      </c>
    </row>
    <row r="71" spans="2:15" ht="14.25" thickBot="1">
      <c r="B71" s="78" t="s">
        <v>145</v>
      </c>
      <c r="C71" s="79"/>
      <c r="D71" s="80"/>
      <c r="E71" s="80"/>
      <c r="F71" s="80"/>
      <c r="G71" s="80"/>
      <c r="H71" s="80"/>
      <c r="I71" s="80"/>
      <c r="J71" s="80"/>
      <c r="K71" s="80"/>
      <c r="L71" s="80"/>
      <c r="M71" s="80"/>
      <c r="N71" s="81"/>
      <c r="O71" s="69">
        <f>COUNTIF(C71:N71,"&gt;0")</f>
        <v>0</v>
      </c>
    </row>
    <row r="72" spans="2:15">
      <c r="B72" s="70" t="s">
        <v>143</v>
      </c>
      <c r="C72" s="82">
        <f>C69+1</f>
        <v>3</v>
      </c>
      <c r="D72" s="72">
        <f>$C72</f>
        <v>3</v>
      </c>
      <c r="E72" s="72">
        <f t="shared" ref="E72:N72" si="19">$C72</f>
        <v>3</v>
      </c>
      <c r="F72" s="72">
        <f t="shared" si="19"/>
        <v>3</v>
      </c>
      <c r="G72" s="72">
        <f t="shared" si="19"/>
        <v>3</v>
      </c>
      <c r="H72" s="72">
        <f t="shared" si="19"/>
        <v>3</v>
      </c>
      <c r="I72" s="72">
        <f t="shared" si="19"/>
        <v>3</v>
      </c>
      <c r="J72" s="72">
        <f t="shared" si="19"/>
        <v>3</v>
      </c>
      <c r="K72" s="72">
        <f t="shared" si="19"/>
        <v>3</v>
      </c>
      <c r="L72" s="72">
        <f t="shared" si="19"/>
        <v>3</v>
      </c>
      <c r="M72" s="72">
        <f t="shared" si="19"/>
        <v>3</v>
      </c>
      <c r="N72" s="73">
        <f t="shared" si="19"/>
        <v>3</v>
      </c>
    </row>
    <row r="73" spans="2:15">
      <c r="B73" s="74" t="s">
        <v>144</v>
      </c>
      <c r="C73" s="75">
        <v>1</v>
      </c>
      <c r="D73" s="76">
        <v>2</v>
      </c>
      <c r="E73" s="76">
        <v>3</v>
      </c>
      <c r="F73" s="76">
        <v>4</v>
      </c>
      <c r="G73" s="76">
        <v>5</v>
      </c>
      <c r="H73" s="76">
        <v>6</v>
      </c>
      <c r="I73" s="76">
        <v>7</v>
      </c>
      <c r="J73" s="76">
        <v>8</v>
      </c>
      <c r="K73" s="76">
        <v>9</v>
      </c>
      <c r="L73" s="76">
        <v>10</v>
      </c>
      <c r="M73" s="76">
        <v>11</v>
      </c>
      <c r="N73" s="77">
        <v>12</v>
      </c>
    </row>
    <row r="74" spans="2:15" ht="14.25" thickBot="1">
      <c r="B74" s="78" t="s">
        <v>145</v>
      </c>
      <c r="C74" s="79"/>
      <c r="D74" s="80"/>
      <c r="E74" s="80"/>
      <c r="F74" s="80"/>
      <c r="G74" s="80"/>
      <c r="H74" s="80"/>
      <c r="I74" s="80"/>
      <c r="J74" s="80"/>
      <c r="K74" s="80"/>
      <c r="L74" s="80"/>
      <c r="M74" s="80"/>
      <c r="N74" s="81"/>
      <c r="O74" s="69">
        <f>COUNTIF(C74:N74,"&gt;0")</f>
        <v>0</v>
      </c>
    </row>
    <row r="75" spans="2:15">
      <c r="L75" s="83" t="s">
        <v>146</v>
      </c>
      <c r="M75" s="84" t="e">
        <f>ROUND(SUM(C65:N65,C68:N68,C71:N71,C74:N74)/(O65+O68+O71+O74),0)</f>
        <v>#DIV/0!</v>
      </c>
      <c r="N75" s="69" t="s">
        <v>147</v>
      </c>
    </row>
  </sheetData>
  <mergeCells count="1">
    <mergeCell ref="B1:N1"/>
  </mergeCells>
  <phoneticPr fontId="2"/>
  <pageMargins left="0.75" right="0.75" top="1" bottom="1" header="0.51200000000000001" footer="0.51200000000000001"/>
  <pageSetup paperSize="9" orientation="landscape" r:id="rId1"/>
  <headerFooter alignWithMargins="0"/>
  <rowBreaks count="2" manualBreakCount="2">
    <brk id="31"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単価スライド金額算定表</vt:lpstr>
      <vt:lpstr>単価スライド金額算定表 (例)</vt:lpstr>
      <vt:lpstr>品目別計算表</vt:lpstr>
      <vt:lpstr>品目別計算表 (例)</vt:lpstr>
      <vt:lpstr>燃料</vt:lpstr>
      <vt:lpstr>単価スライド金額算定表!Print_Area</vt:lpstr>
      <vt:lpstr>'単価スライド金額算定表 (例)'!Print_Area</vt:lpstr>
      <vt:lpstr>品目別計算表!Print_Area</vt:lpstr>
      <vt:lpstr>'品目別計算表 (例)'!Print_Area</vt:lpstr>
      <vt:lpstr>品目別計算表!Print_Titles</vt:lpstr>
      <vt:lpstr>'品目別計算表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本田 隆朔</cp:lastModifiedBy>
  <cp:lastPrinted>2022-09-08T04:27:35Z</cp:lastPrinted>
  <dcterms:created xsi:type="dcterms:W3CDTF">2022-08-16T02:33:51Z</dcterms:created>
  <dcterms:modified xsi:type="dcterms:W3CDTF">2022-11-09T07:00:14Z</dcterms:modified>
</cp:coreProperties>
</file>