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8" windowWidth="19236" windowHeight="5892" tabRatio="846" activeTab="0"/>
  </bookViews>
  <sheets>
    <sheet name="R6上半期契約単価算出例" sheetId="1" r:id="rId1"/>
  </sheets>
  <definedNames>
    <definedName name="_xlnm.Print_Area" localSheetId="0">'R6上半期契約単価算出例'!$A$1:$K$27</definedName>
  </definedNames>
  <calcPr fullCalcOnLoad="1"/>
</workbook>
</file>

<file path=xl/comments1.xml><?xml version="1.0" encoding="utf-8"?>
<comments xmlns="http://schemas.openxmlformats.org/spreadsheetml/2006/main">
  <authors>
    <author>北内 貴史</author>
  </authors>
  <commentList>
    <comment ref="G28" authorId="0">
      <text>
        <r>
          <rPr>
            <b/>
            <sz val="9"/>
            <rFont val="MS P ゴシック"/>
            <family val="3"/>
          </rPr>
          <t>調整方法２を適応。</t>
        </r>
      </text>
    </comment>
  </commentList>
</comments>
</file>

<file path=xl/sharedStrings.xml><?xml version="1.0" encoding="utf-8"?>
<sst xmlns="http://schemas.openxmlformats.org/spreadsheetml/2006/main" count="55" uniqueCount="39">
  <si>
    <t>品名</t>
  </si>
  <si>
    <t>単位</t>
  </si>
  <si>
    <t>予定数量</t>
  </si>
  <si>
    <t>備考</t>
  </si>
  <si>
    <t>設計単価(円)</t>
  </si>
  <si>
    <t>ｔ</t>
  </si>
  <si>
    <t>小計(円)</t>
  </si>
  <si>
    <t>粗大ごみ
金属</t>
  </si>
  <si>
    <t>アルミ缶
プレス</t>
  </si>
  <si>
    <t>スチール缶
プレス</t>
  </si>
  <si>
    <t>その他
アルミ</t>
  </si>
  <si>
    <t>その他
スチール</t>
  </si>
  <si>
    <t>※契約単価には、消費税及び地方消費税を含まない。</t>
  </si>
  <si>
    <t>換算割合
Ｂ</t>
  </si>
  <si>
    <t>　</t>
  </si>
  <si>
    <t xml:space="preserve"> </t>
  </si>
  <si>
    <t>予定数量(t)
Ｄ</t>
  </si>
  <si>
    <t>予定数量(t)
Ｃ</t>
  </si>
  <si>
    <t>←入札額</t>
  </si>
  <si>
    <t>合計（円）
Ａ</t>
  </si>
  <si>
    <t>２　契約単価を算出</t>
  </si>
  <si>
    <t>Ｄ×予定数量</t>
  </si>
  <si>
    <t>計</t>
  </si>
  <si>
    <t>端数調整中</t>
  </si>
  <si>
    <t>調整済み単価</t>
  </si>
  <si>
    <t>端数調整前単価（円）
Ｄ＝Ａ×Ｂ/Ｃ</t>
  </si>
  <si>
    <t>端数調整（円）</t>
  </si>
  <si>
    <t>契約単価（円）</t>
  </si>
  <si>
    <t>税込み</t>
  </si>
  <si>
    <t>品目</t>
  </si>
  <si>
    <t>入札書記載額(円）
Ａ</t>
  </si>
  <si>
    <t>※換算割合とは、市の積算総額（税抜）に占める品目別の積算額（税抜）の割合のこと。</t>
  </si>
  <si>
    <t>※契約単価は、入札書記載額Ａに金属の品目別の換算割合Ｂを乗じて得た額を、予定数量Ｃで割った額（小数点第三位以下を切り上</t>
  </si>
  <si>
    <t>　げた小数点第二位までの額）とする。</t>
  </si>
  <si>
    <t>※Ｄの単価に各品目別の予定数量を乗じて得た額の合計が落札額を上回る場合は、原則として予定数量の少ない品目から順に１銭単</t>
  </si>
  <si>
    <t>　位で減算（場合によっては加算）し、端数調整を行う。</t>
  </si>
  <si>
    <t>金属類</t>
  </si>
  <si>
    <t>〔別紙〕　　　　　　　　契約単価算出例　　　　　　　　　</t>
  </si>
  <si>
    <t>１　予定数量に対する金属の品目別小計の合計額を入札額とする。(入札額を40,000,000円とした場合)。</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</si>
</sst>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Red]\(#,##0\)"/>
    <numFmt numFmtId="178" formatCode="0.0%"/>
    <numFmt numFmtId="179" formatCode="#,##0_ "/>
    <numFmt numFmtId="180" formatCode="#,##0;&quot;▲ &quot;#,##0"/>
    <numFmt numFmtId="181" formatCode="#,##0.00;&quot;▲ &quot;#,##0.00"/>
    <numFmt numFmtId="182" formatCode="#,##0.00_);[Red]\(#,##0.00\)"/>
    <numFmt numFmtId="183" formatCode="0.000_ "/>
    <numFmt numFmtId="184" formatCode="0.00_);[Red]\(0.00\)"/>
    <numFmt numFmtId="185" formatCode="0_);[Red]\(0\)"/>
    <numFmt numFmtId="186" formatCode="0.00_ "/>
    <numFmt numFmtId="187" formatCode="#,##0.00_ "/>
    <numFmt numFmtId="188" formatCode="#,##0.0_);[Red]\(#,##0.0\)"/>
    <numFmt numFmtId="189" formatCode="#,##0.000_);[Red]\(#,##0.000\)"/>
    <numFmt numFmtId="190" formatCode="#,##0.0000_);[Red]\(#,##0.0000\)"/>
    <numFmt numFmtId="191" formatCode="#,##0.00000_);[Red]\(#,##0.00000\)"/>
    <numFmt numFmtId="192" formatCode="#,##0.000000_);[Red]\(#,##0.000000\)"/>
    <numFmt numFmtId="193" formatCode="#,##0.0000000_);[Red]\(#,##0.0000000\)"/>
    <numFmt numFmtId="194" formatCode="#,##0.00000000_);[Red]\(#,##0.00000000\)"/>
    <numFmt numFmtId="195" formatCode="#,##0.000000000_);[Red]\(#,##0.000000000\)"/>
    <numFmt numFmtId="196" formatCode="#,##0.0000000000_);[Red]\(#,##0.0000000000\)"/>
    <numFmt numFmtId="197" formatCode="#,##0.00000000000_);[Red]\(#,##0.00000000000\)"/>
    <numFmt numFmtId="198" formatCode="#,##0.000000000000_);[Red]\(#,##0.000000000000\)"/>
    <numFmt numFmtId="199" formatCode="#,##0.0000000000000_);[Red]\(#,##0.0000000000000\)"/>
    <numFmt numFmtId="200" formatCode="#,##0.00000000000000_);[Red]\(#,##0.00000000000000\)"/>
    <numFmt numFmtId="201" formatCode="0.00000000_ "/>
    <numFmt numFmtId="202" formatCode="0_ "/>
    <numFmt numFmtId="203" formatCode="#,##0.000;[Red]\-#,##0.000"/>
    <numFmt numFmtId="204" formatCode="0.000"/>
    <numFmt numFmtId="205" formatCode="0.0_ "/>
    <numFmt numFmtId="206" formatCode="#,##0.00_ ;[Red]\-#,##0.00\ "/>
    <numFmt numFmtId="207" formatCode="&quot;Yes&quot;;&quot;Yes&quot;;&quot;No&quot;"/>
    <numFmt numFmtId="208" formatCode="&quot;True&quot;;&quot;True&quot;;&quot;False&quot;"/>
    <numFmt numFmtId="209" formatCode="&quot;On&quot;;&quot;On&quot;;&quot;Off&quot;"/>
    <numFmt numFmtId="210" formatCode="[$€-2]\ #,##0.00_);[Red]\([$€-2]\ #,##0.00\)"/>
    <numFmt numFmtId="211" formatCode="0.00000000"/>
  </numFmts>
  <fonts count="46">
    <font>
      <sz val="11"/>
      <name val="ＭＳ ゴシック"/>
      <family val="3"/>
    </font>
    <font>
      <sz val="6"/>
      <name val="ＭＳ ゴシック"/>
      <family val="3"/>
    </font>
    <font>
      <sz val="10"/>
      <name val="ＭＳ ゴシック"/>
      <family val="3"/>
    </font>
    <font>
      <sz val="12"/>
      <name val="ＭＳ ゴシック"/>
      <family val="3"/>
    </font>
    <font>
      <sz val="18"/>
      <name val="ＭＳ ゴシック"/>
      <family val="3"/>
    </font>
    <font>
      <sz val="11"/>
      <name val="ＭＳ Ｐゴシック"/>
      <family val="3"/>
    </font>
    <font>
      <u val="single"/>
      <sz val="11"/>
      <color indexed="12"/>
      <name val="ＭＳ Ｐゴシック"/>
      <family val="3"/>
    </font>
    <font>
      <u val="single"/>
      <sz val="11"/>
      <color indexed="36"/>
      <name val="ＭＳ Ｐ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b/>
      <sz val="8"/>
      <name val="ＭＳ 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color indexed="63"/>
      </bottom>
    </border>
    <border>
      <left style="medium"/>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5" fillId="0" borderId="0">
      <alignment/>
      <protection/>
    </xf>
    <xf numFmtId="0" fontId="7" fillId="0" borderId="0" applyNumberFormat="0" applyFill="0" applyBorder="0" applyAlignment="0" applyProtection="0"/>
    <xf numFmtId="0" fontId="43" fillId="32" borderId="0" applyNumberFormat="0" applyBorder="0" applyAlignment="0" applyProtection="0"/>
  </cellStyleXfs>
  <cellXfs count="71">
    <xf numFmtId="0" fontId="0" fillId="0" borderId="0" xfId="0"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10" xfId="0" applyFont="1" applyBorder="1" applyAlignment="1">
      <alignment horizontal="center" vertical="center" wrapText="1"/>
    </xf>
    <xf numFmtId="3" fontId="0" fillId="0" borderId="10" xfId="0" applyNumberFormat="1" applyFont="1" applyBorder="1" applyAlignment="1">
      <alignment horizontal="right"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3" xfId="0" applyFont="1" applyBorder="1" applyAlignment="1">
      <alignment horizontal="right" vertical="center"/>
    </xf>
    <xf numFmtId="0" fontId="0" fillId="0" borderId="10" xfId="0" applyBorder="1" applyAlignment="1">
      <alignment vertical="center" wrapText="1"/>
    </xf>
    <xf numFmtId="0" fontId="3" fillId="0" borderId="0" xfId="0" applyFont="1" applyBorder="1" applyAlignment="1">
      <alignment horizontal="center" vertical="center"/>
    </xf>
    <xf numFmtId="0" fontId="0" fillId="0" borderId="12" xfId="0" applyBorder="1" applyAlignment="1">
      <alignment vertical="center" wrapText="1"/>
    </xf>
    <xf numFmtId="0" fontId="0" fillId="0" borderId="14" xfId="0" applyFont="1" applyBorder="1" applyAlignment="1">
      <alignment vertical="center"/>
    </xf>
    <xf numFmtId="3" fontId="0" fillId="0" borderId="15" xfId="0" applyNumberFormat="1" applyFont="1" applyBorder="1" applyAlignment="1">
      <alignment horizontal="right" vertical="center" wrapText="1"/>
    </xf>
    <xf numFmtId="3" fontId="0" fillId="0" borderId="16" xfId="0" applyNumberFormat="1" applyFont="1" applyBorder="1" applyAlignment="1">
      <alignment horizontal="right" vertical="center"/>
    </xf>
    <xf numFmtId="3" fontId="0" fillId="0" borderId="12" xfId="0" applyNumberFormat="1" applyFont="1" applyBorder="1" applyAlignment="1">
      <alignment horizontal="center" vertical="center" wrapText="1"/>
    </xf>
    <xf numFmtId="0" fontId="2" fillId="0" borderId="17" xfId="0" applyFont="1" applyBorder="1" applyAlignment="1">
      <alignment vertical="top" wrapText="1"/>
    </xf>
    <xf numFmtId="0" fontId="4" fillId="0" borderId="0" xfId="0" applyFont="1" applyBorder="1" applyAlignment="1">
      <alignment horizontal="center" vertical="center"/>
    </xf>
    <xf numFmtId="0" fontId="2" fillId="0" borderId="10" xfId="0" applyFont="1" applyBorder="1" applyAlignment="1">
      <alignment horizontal="center" vertical="center" wrapText="1"/>
    </xf>
    <xf numFmtId="0" fontId="0" fillId="0" borderId="18" xfId="0" applyBorder="1" applyAlignment="1">
      <alignment vertical="center" wrapText="1"/>
    </xf>
    <xf numFmtId="204" fontId="0" fillId="0" borderId="0" xfId="0" applyNumberFormat="1" applyAlignment="1">
      <alignment vertical="center"/>
    </xf>
    <xf numFmtId="40" fontId="0" fillId="0" borderId="10" xfId="49" applyNumberFormat="1" applyFont="1" applyBorder="1" applyAlignment="1">
      <alignment horizontal="center" vertical="center"/>
    </xf>
    <xf numFmtId="0" fontId="2" fillId="0" borderId="15" xfId="0" applyFont="1" applyBorder="1" applyAlignment="1">
      <alignment vertical="center" wrapText="1"/>
    </xf>
    <xf numFmtId="40" fontId="0" fillId="0" borderId="10" xfId="49" applyNumberFormat="1" applyFont="1" applyBorder="1" applyAlignment="1">
      <alignment vertical="center"/>
    </xf>
    <xf numFmtId="40" fontId="0" fillId="0" borderId="0" xfId="49" applyNumberFormat="1" applyFont="1" applyAlignment="1">
      <alignment vertical="center"/>
    </xf>
    <xf numFmtId="0" fontId="0" fillId="0" borderId="0" xfId="0" applyAlignment="1">
      <alignment horizontal="right" vertical="center"/>
    </xf>
    <xf numFmtId="40" fontId="0" fillId="0" borderId="0" xfId="49" applyNumberFormat="1" applyFont="1" applyFill="1" applyBorder="1" applyAlignment="1">
      <alignment vertical="center"/>
    </xf>
    <xf numFmtId="182" fontId="0" fillId="0" borderId="18" xfId="0" applyNumberFormat="1" applyBorder="1" applyAlignment="1">
      <alignment vertical="center"/>
    </xf>
    <xf numFmtId="182" fontId="0" fillId="0" borderId="0" xfId="0" applyNumberFormat="1" applyAlignment="1">
      <alignment vertical="center"/>
    </xf>
    <xf numFmtId="4" fontId="0" fillId="0" borderId="10" xfId="49" applyNumberFormat="1" applyFont="1" applyBorder="1" applyAlignment="1">
      <alignment horizontal="center" vertical="center"/>
    </xf>
    <xf numFmtId="0" fontId="3" fillId="0" borderId="19" xfId="0" applyFont="1" applyBorder="1" applyAlignment="1">
      <alignment vertical="center"/>
    </xf>
    <xf numFmtId="0" fontId="0" fillId="0" borderId="19" xfId="0" applyBorder="1" applyAlignment="1">
      <alignment vertical="center"/>
    </xf>
    <xf numFmtId="0" fontId="4" fillId="0" borderId="0" xfId="0" applyFont="1" applyAlignment="1">
      <alignment horizontal="center" vertical="center"/>
    </xf>
    <xf numFmtId="40" fontId="44" fillId="0" borderId="12" xfId="49" applyNumberFormat="1" applyFont="1" applyBorder="1" applyAlignment="1">
      <alignment vertical="center"/>
    </xf>
    <xf numFmtId="40" fontId="44" fillId="0" borderId="20" xfId="49" applyNumberFormat="1" applyFont="1" applyBorder="1" applyAlignment="1">
      <alignment vertical="center"/>
    </xf>
    <xf numFmtId="0" fontId="0" fillId="0" borderId="10" xfId="0" applyFont="1" applyBorder="1" applyAlignment="1">
      <alignment vertical="top" wrapText="1"/>
    </xf>
    <xf numFmtId="3" fontId="0" fillId="0" borderId="21" xfId="0" applyNumberFormat="1" applyFont="1" applyBorder="1" applyAlignment="1">
      <alignment horizontal="right" vertical="center" wrapText="1"/>
    </xf>
    <xf numFmtId="3" fontId="0" fillId="0" borderId="22" xfId="0" applyNumberFormat="1" applyFont="1" applyBorder="1" applyAlignment="1">
      <alignment horizontal="right" vertical="center" wrapText="1"/>
    </xf>
    <xf numFmtId="3" fontId="0" fillId="0" borderId="23" xfId="0" applyNumberFormat="1" applyFont="1" applyBorder="1" applyAlignment="1">
      <alignment horizontal="right" vertical="center" wrapText="1"/>
    </xf>
    <xf numFmtId="3" fontId="0" fillId="0" borderId="24" xfId="0" applyNumberFormat="1" applyFont="1" applyBorder="1" applyAlignment="1">
      <alignment horizontal="right" vertical="center" wrapText="1"/>
    </xf>
    <xf numFmtId="3" fontId="0" fillId="0" borderId="25" xfId="0" applyNumberFormat="1" applyFont="1" applyBorder="1" applyAlignment="1">
      <alignment horizontal="right" vertical="center" wrapText="1"/>
    </xf>
    <xf numFmtId="3" fontId="0" fillId="0" borderId="26" xfId="0" applyNumberFormat="1" applyFont="1" applyBorder="1" applyAlignment="1">
      <alignment horizontal="right" vertical="center" wrapText="1"/>
    </xf>
    <xf numFmtId="201" fontId="0" fillId="0" borderId="13" xfId="0" applyNumberFormat="1" applyBorder="1" applyAlignment="1">
      <alignment horizontal="center" vertical="center"/>
    </xf>
    <xf numFmtId="201" fontId="0" fillId="0" borderId="20" xfId="0" applyNumberFormat="1" applyBorder="1" applyAlignment="1">
      <alignment horizontal="center" vertical="center"/>
    </xf>
    <xf numFmtId="38" fontId="0" fillId="0" borderId="12" xfId="49" applyFont="1" applyBorder="1" applyAlignment="1">
      <alignment horizontal="center" vertical="center"/>
    </xf>
    <xf numFmtId="38" fontId="0" fillId="0" borderId="20" xfId="49" applyFont="1"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40" fontId="0" fillId="0" borderId="12" xfId="49" applyNumberFormat="1" applyFont="1" applyBorder="1" applyAlignment="1">
      <alignment vertical="center"/>
    </xf>
    <xf numFmtId="40" fontId="0" fillId="0" borderId="20" xfId="49" applyNumberFormat="1" applyFont="1" applyBorder="1" applyAlignment="1">
      <alignment vertical="center"/>
    </xf>
    <xf numFmtId="211" fontId="0" fillId="0" borderId="13" xfId="0" applyNumberFormat="1" applyBorder="1" applyAlignment="1">
      <alignment horizontal="center" vertical="center"/>
    </xf>
    <xf numFmtId="211" fontId="0" fillId="0" borderId="20" xfId="0" applyNumberFormat="1" applyBorder="1" applyAlignment="1">
      <alignment horizontal="center" vertical="center"/>
    </xf>
    <xf numFmtId="3" fontId="0" fillId="0" borderId="12" xfId="0" applyNumberFormat="1" applyFont="1" applyBorder="1" applyAlignment="1">
      <alignment horizontal="center" vertical="center" wrapText="1"/>
    </xf>
    <xf numFmtId="3" fontId="0" fillId="0" borderId="13" xfId="0" applyNumberFormat="1" applyFont="1" applyBorder="1" applyAlignment="1">
      <alignment horizontal="center" vertical="center" wrapText="1"/>
    </xf>
    <xf numFmtId="3" fontId="0" fillId="0" borderId="20" xfId="0" applyNumberFormat="1" applyFont="1" applyBorder="1" applyAlignment="1">
      <alignment horizontal="center" vertical="center" wrapText="1"/>
    </xf>
    <xf numFmtId="3" fontId="0" fillId="0" borderId="27" xfId="0" applyNumberFormat="1" applyFont="1" applyBorder="1" applyAlignment="1">
      <alignment horizontal="center" vertical="center" wrapText="1"/>
    </xf>
    <xf numFmtId="3" fontId="0" fillId="0" borderId="28" xfId="0" applyNumberFormat="1"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0" fillId="0" borderId="20" xfId="0" applyFont="1" applyBorder="1" applyAlignment="1">
      <alignment horizontal="center" vertical="center" wrapText="1"/>
    </xf>
    <xf numFmtId="0" fontId="0" fillId="0" borderId="15" xfId="0" applyFont="1" applyBorder="1" applyAlignment="1">
      <alignment vertical="top" wrapText="1"/>
    </xf>
    <xf numFmtId="0" fontId="0" fillId="0" borderId="17" xfId="0" applyFont="1" applyBorder="1" applyAlignment="1">
      <alignment vertical="top" wrapText="1"/>
    </xf>
    <xf numFmtId="0" fontId="2" fillId="0" borderId="15" xfId="0" applyFont="1" applyBorder="1" applyAlignment="1">
      <alignment horizontal="left" vertical="top" wrapText="1"/>
    </xf>
    <xf numFmtId="0" fontId="2" fillId="0" borderId="17" xfId="0" applyFont="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12</xdr:row>
      <xdr:rowOff>285750</xdr:rowOff>
    </xdr:from>
    <xdr:to>
      <xdr:col>9</xdr:col>
      <xdr:colOff>704850</xdr:colOff>
      <xdr:row>12</xdr:row>
      <xdr:rowOff>285750</xdr:rowOff>
    </xdr:to>
    <xdr:sp>
      <xdr:nvSpPr>
        <xdr:cNvPr id="1" name="直線コネクタ 1"/>
        <xdr:cNvSpPr>
          <a:spLocks/>
        </xdr:cNvSpPr>
      </xdr:nvSpPr>
      <xdr:spPr>
        <a:xfrm flipH="1" flipV="1">
          <a:off x="2876550" y="4914900"/>
          <a:ext cx="6334125" cy="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9</xdr:col>
      <xdr:colOff>685800</xdr:colOff>
      <xdr:row>12</xdr:row>
      <xdr:rowOff>9525</xdr:rowOff>
    </xdr:from>
    <xdr:to>
      <xdr:col>9</xdr:col>
      <xdr:colOff>685800</xdr:colOff>
      <xdr:row>12</xdr:row>
      <xdr:rowOff>314325</xdr:rowOff>
    </xdr:to>
    <xdr:sp>
      <xdr:nvSpPr>
        <xdr:cNvPr id="2" name="直線コネクタ 2"/>
        <xdr:cNvSpPr>
          <a:spLocks/>
        </xdr:cNvSpPr>
      </xdr:nvSpPr>
      <xdr:spPr>
        <a:xfrm>
          <a:off x="9191625" y="4638675"/>
          <a:ext cx="0" cy="304800"/>
        </a:xfrm>
        <a:prstGeom prst="line">
          <a:avLst/>
        </a:prstGeom>
        <a:noFill/>
        <a:ln w="1587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3</xdr:col>
      <xdr:colOff>257175</xdr:colOff>
      <xdr:row>12</xdr:row>
      <xdr:rowOff>276225</xdr:rowOff>
    </xdr:from>
    <xdr:to>
      <xdr:col>3</xdr:col>
      <xdr:colOff>257175</xdr:colOff>
      <xdr:row>15</xdr:row>
      <xdr:rowOff>19050</xdr:rowOff>
    </xdr:to>
    <xdr:sp>
      <xdr:nvSpPr>
        <xdr:cNvPr id="3" name="直線矢印コネクタ 3"/>
        <xdr:cNvSpPr>
          <a:spLocks/>
        </xdr:cNvSpPr>
      </xdr:nvSpPr>
      <xdr:spPr>
        <a:xfrm>
          <a:off x="2876550" y="4905375"/>
          <a:ext cx="0" cy="1076325"/>
        </a:xfrm>
        <a:prstGeom prst="straightConnector1">
          <a:avLst/>
        </a:prstGeom>
        <a:noFill/>
        <a:ln w="19050" cmpd="sng">
          <a:solidFill>
            <a:srgbClr val="000000"/>
          </a:solidFill>
          <a:prstDash val="dash"/>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N35"/>
  <sheetViews>
    <sheetView tabSelected="1" view="pageBreakPreview" zoomScaleSheetLayoutView="100" zoomScalePageLayoutView="0" workbookViewId="0" topLeftCell="A14">
      <selection activeCell="N24" sqref="N24"/>
    </sheetView>
  </sheetViews>
  <sheetFormatPr defaultColWidth="8.796875" defaultRowHeight="14.25"/>
  <cols>
    <col min="1" max="1" width="11.09765625" style="0" customWidth="1"/>
    <col min="2" max="2" width="11.69921875" style="0" bestFit="1" customWidth="1"/>
    <col min="3" max="3" width="4.69921875" style="0" customWidth="1"/>
    <col min="4" max="4" width="15" style="0" bestFit="1" customWidth="1"/>
    <col min="5" max="8" width="6.69921875" style="0" customWidth="1"/>
    <col min="9" max="9" width="20" style="0" customWidth="1"/>
    <col min="10" max="10" width="14.09765625" style="0" bestFit="1" customWidth="1"/>
    <col min="11" max="11" width="15.69921875" style="0" customWidth="1"/>
    <col min="12" max="12" width="16.09765625" style="0" bestFit="1" customWidth="1"/>
    <col min="13" max="13" width="16.69921875" style="0" customWidth="1"/>
    <col min="14" max="14" width="11.69921875" style="0" bestFit="1" customWidth="1"/>
  </cols>
  <sheetData>
    <row r="1" spans="1:11" ht="15">
      <c r="A1" s="1"/>
      <c r="B1" s="1"/>
      <c r="C1" s="1"/>
      <c r="D1" s="2"/>
      <c r="E1" s="1"/>
      <c r="F1" s="1"/>
      <c r="G1" s="1"/>
      <c r="H1" s="1"/>
      <c r="I1" s="1"/>
      <c r="J1" s="1"/>
      <c r="K1" s="32"/>
    </row>
    <row r="2" spans="1:12" ht="15">
      <c r="A2" s="1"/>
      <c r="B2" s="1"/>
      <c r="C2" s="64"/>
      <c r="D2" s="64"/>
      <c r="E2" s="64"/>
      <c r="F2" s="64"/>
      <c r="G2" s="64"/>
      <c r="H2" s="64"/>
      <c r="I2" s="10"/>
      <c r="J2" s="10"/>
      <c r="K2" s="32"/>
      <c r="L2" s="2"/>
    </row>
    <row r="3" spans="1:11" ht="42.75" customHeight="1">
      <c r="A3" s="65" t="s">
        <v>37</v>
      </c>
      <c r="B3" s="65"/>
      <c r="C3" s="65"/>
      <c r="D3" s="65"/>
      <c r="E3" s="65"/>
      <c r="F3" s="65"/>
      <c r="G3" s="65"/>
      <c r="H3" s="65"/>
      <c r="I3" s="65"/>
      <c r="J3" s="65"/>
      <c r="K3" s="65"/>
    </row>
    <row r="4" spans="1:11" ht="42.75" customHeight="1">
      <c r="A4" s="17"/>
      <c r="B4" s="17"/>
      <c r="C4" s="17"/>
      <c r="D4" s="17"/>
      <c r="E4" s="17"/>
      <c r="F4" s="17"/>
      <c r="G4" s="17"/>
      <c r="H4" s="17"/>
      <c r="I4" s="17"/>
      <c r="J4" s="17"/>
      <c r="K4" s="17"/>
    </row>
    <row r="5" spans="1:11" ht="15">
      <c r="A5" s="30" t="s">
        <v>38</v>
      </c>
      <c r="B5" s="31"/>
      <c r="C5" s="31"/>
      <c r="D5" s="31"/>
      <c r="E5" s="31"/>
      <c r="F5" s="31"/>
      <c r="G5" s="31"/>
      <c r="H5" s="31"/>
      <c r="I5" s="31"/>
      <c r="J5" s="31"/>
      <c r="K5" s="31"/>
    </row>
    <row r="6" spans="1:11" ht="30.75" customHeight="1">
      <c r="A6" s="3" t="s">
        <v>0</v>
      </c>
      <c r="B6" s="3" t="s">
        <v>29</v>
      </c>
      <c r="C6" s="3" t="s">
        <v>1</v>
      </c>
      <c r="D6" s="3" t="s">
        <v>2</v>
      </c>
      <c r="E6" s="57" t="s">
        <v>4</v>
      </c>
      <c r="F6" s="58"/>
      <c r="G6" s="58"/>
      <c r="H6" s="58"/>
      <c r="I6" s="66"/>
      <c r="J6" s="3" t="s">
        <v>6</v>
      </c>
      <c r="K6" s="3" t="s">
        <v>3</v>
      </c>
    </row>
    <row r="7" spans="1:11" ht="34.5" customHeight="1">
      <c r="A7" s="67" t="s">
        <v>36</v>
      </c>
      <c r="B7" s="9" t="s">
        <v>7</v>
      </c>
      <c r="C7" s="3" t="s">
        <v>5</v>
      </c>
      <c r="D7" s="15">
        <v>120</v>
      </c>
      <c r="E7" s="52" t="s">
        <v>14</v>
      </c>
      <c r="F7" s="53"/>
      <c r="G7" s="53"/>
      <c r="H7" s="53"/>
      <c r="I7" s="54"/>
      <c r="J7" s="4" t="s">
        <v>15</v>
      </c>
      <c r="K7" s="69" t="s">
        <v>14</v>
      </c>
    </row>
    <row r="8" spans="1:11" ht="34.5" customHeight="1">
      <c r="A8" s="68"/>
      <c r="B8" s="9" t="s">
        <v>8</v>
      </c>
      <c r="C8" s="3" t="s">
        <v>5</v>
      </c>
      <c r="D8" s="15">
        <v>320</v>
      </c>
      <c r="E8" s="52" t="s">
        <v>14</v>
      </c>
      <c r="F8" s="53"/>
      <c r="G8" s="53"/>
      <c r="H8" s="53"/>
      <c r="I8" s="54"/>
      <c r="J8" s="4" t="s">
        <v>15</v>
      </c>
      <c r="K8" s="70"/>
    </row>
    <row r="9" spans="1:11" ht="34.5" customHeight="1">
      <c r="A9" s="68"/>
      <c r="B9" s="9" t="s">
        <v>9</v>
      </c>
      <c r="C9" s="3" t="s">
        <v>5</v>
      </c>
      <c r="D9" s="15">
        <v>190</v>
      </c>
      <c r="E9" s="52" t="s">
        <v>14</v>
      </c>
      <c r="F9" s="53"/>
      <c r="G9" s="53"/>
      <c r="H9" s="53"/>
      <c r="I9" s="54"/>
      <c r="J9" s="4" t="s">
        <v>15</v>
      </c>
      <c r="K9" s="16"/>
    </row>
    <row r="10" spans="1:11" ht="34.5" customHeight="1">
      <c r="A10" s="68"/>
      <c r="B10" s="9" t="s">
        <v>10</v>
      </c>
      <c r="C10" s="3" t="s">
        <v>5</v>
      </c>
      <c r="D10" s="15">
        <v>10</v>
      </c>
      <c r="E10" s="52" t="s">
        <v>14</v>
      </c>
      <c r="F10" s="53"/>
      <c r="G10" s="53"/>
      <c r="H10" s="53"/>
      <c r="I10" s="54"/>
      <c r="J10" s="4" t="s">
        <v>15</v>
      </c>
      <c r="K10" s="16"/>
    </row>
    <row r="11" spans="1:12" ht="34.5" customHeight="1" thickBot="1">
      <c r="A11" s="68"/>
      <c r="B11" s="9" t="s">
        <v>11</v>
      </c>
      <c r="C11" s="3" t="s">
        <v>5</v>
      </c>
      <c r="D11" s="15">
        <v>29</v>
      </c>
      <c r="E11" s="52" t="s">
        <v>14</v>
      </c>
      <c r="F11" s="53"/>
      <c r="G11" s="53"/>
      <c r="H11" s="55"/>
      <c r="I11" s="56"/>
      <c r="J11" s="13" t="s">
        <v>15</v>
      </c>
      <c r="K11" s="16"/>
      <c r="L11" t="s">
        <v>28</v>
      </c>
    </row>
    <row r="12" spans="1:12" ht="30.75" customHeight="1" thickBot="1">
      <c r="A12" s="5"/>
      <c r="B12" s="6"/>
      <c r="C12" s="7"/>
      <c r="D12" s="7"/>
      <c r="E12" s="8"/>
      <c r="F12" s="8"/>
      <c r="G12" s="8"/>
      <c r="H12" s="57" t="s">
        <v>19</v>
      </c>
      <c r="I12" s="58"/>
      <c r="J12" s="14">
        <v>40000000</v>
      </c>
      <c r="K12" s="12" t="s">
        <v>18</v>
      </c>
      <c r="L12" s="24">
        <f>J12*1.1</f>
        <v>44000000</v>
      </c>
    </row>
    <row r="13" ht="29.25" customHeight="1"/>
    <row r="14" ht="60.75" customHeight="1"/>
    <row r="15" ht="15">
      <c r="A15" s="1" t="s">
        <v>20</v>
      </c>
    </row>
    <row r="16" spans="1:12" ht="33.75" customHeight="1" thickBot="1">
      <c r="A16" s="3" t="s">
        <v>0</v>
      </c>
      <c r="B16" s="3" t="s">
        <v>29</v>
      </c>
      <c r="C16" s="59" t="s">
        <v>30</v>
      </c>
      <c r="D16" s="60"/>
      <c r="E16" s="61" t="s">
        <v>13</v>
      </c>
      <c r="F16" s="62"/>
      <c r="G16" s="63" t="s">
        <v>17</v>
      </c>
      <c r="H16" s="61" t="s">
        <v>16</v>
      </c>
      <c r="I16" s="18" t="s">
        <v>25</v>
      </c>
      <c r="J16" s="18" t="s">
        <v>26</v>
      </c>
      <c r="K16" s="22" t="s">
        <v>27</v>
      </c>
      <c r="L16" s="19"/>
    </row>
    <row r="17" spans="1:13" ht="39.75" customHeight="1">
      <c r="A17" s="35" t="str">
        <f>A7</f>
        <v>金属類</v>
      </c>
      <c r="B17" s="11" t="str">
        <f>B7</f>
        <v>粗大ごみ
金属</v>
      </c>
      <c r="C17" s="36">
        <f>J12</f>
        <v>40000000</v>
      </c>
      <c r="D17" s="37"/>
      <c r="E17" s="42">
        <v>0.07551419</v>
      </c>
      <c r="F17" s="43"/>
      <c r="G17" s="44">
        <v>120</v>
      </c>
      <c r="H17" s="45">
        <v>90</v>
      </c>
      <c r="I17" s="21">
        <f>ROUNDUP($C$17*E17/G17,2)</f>
        <v>25171.399999999998</v>
      </c>
      <c r="J17" s="29">
        <v>-0.01</v>
      </c>
      <c r="K17" s="23">
        <f>I17+J17</f>
        <v>25171.39</v>
      </c>
      <c r="L17" s="27">
        <f>G17*I17</f>
        <v>3020567.9999999995</v>
      </c>
      <c r="M17" s="27">
        <f>G17*K17</f>
        <v>3020566.8</v>
      </c>
    </row>
    <row r="18" spans="1:14" ht="39.75" customHeight="1">
      <c r="A18" s="35"/>
      <c r="B18" s="11" t="str">
        <f>B8</f>
        <v>アルミ缶
プレス</v>
      </c>
      <c r="C18" s="38"/>
      <c r="D18" s="39"/>
      <c r="E18" s="50">
        <v>0.77368926</v>
      </c>
      <c r="F18" s="51"/>
      <c r="G18" s="44">
        <v>320</v>
      </c>
      <c r="H18" s="45">
        <v>260</v>
      </c>
      <c r="I18" s="21">
        <f>ROUNDUP($C$17*E18/G18,2)</f>
        <v>96711.15999999999</v>
      </c>
      <c r="J18" s="29">
        <v>0</v>
      </c>
      <c r="K18" s="23">
        <f>I18+J18</f>
        <v>96711.15999999999</v>
      </c>
      <c r="L18" s="27">
        <f>G18*I18</f>
        <v>30947571.199999996</v>
      </c>
      <c r="M18" s="27">
        <f>G18*K18</f>
        <v>30947571.199999996</v>
      </c>
      <c r="N18" s="20"/>
    </row>
    <row r="19" spans="1:13" ht="39.75" customHeight="1">
      <c r="A19" s="35"/>
      <c r="B19" s="11" t="str">
        <f>B9</f>
        <v>スチール缶
プレス</v>
      </c>
      <c r="C19" s="38"/>
      <c r="D19" s="39"/>
      <c r="E19" s="46">
        <v>0.11956414</v>
      </c>
      <c r="F19" s="47"/>
      <c r="G19" s="44">
        <v>190</v>
      </c>
      <c r="H19" s="45">
        <v>210</v>
      </c>
      <c r="I19" s="21">
        <f>ROUNDUP($C$17*E19/G19,2)</f>
        <v>25171.399999999998</v>
      </c>
      <c r="J19" s="29">
        <v>-0.01</v>
      </c>
      <c r="K19" s="23">
        <f>I19+J19</f>
        <v>25171.39</v>
      </c>
      <c r="L19" s="27">
        <f>G19*I19</f>
        <v>4782566</v>
      </c>
      <c r="M19" s="27">
        <f>G19*K19</f>
        <v>4782564.1</v>
      </c>
    </row>
    <row r="20" spans="1:13" ht="39.75" customHeight="1">
      <c r="A20" s="35"/>
      <c r="B20" s="11" t="str">
        <f>B10</f>
        <v>その他
アルミ</v>
      </c>
      <c r="C20" s="38"/>
      <c r="D20" s="39"/>
      <c r="E20" s="42">
        <v>0.01490412</v>
      </c>
      <c r="F20" s="43"/>
      <c r="G20" s="44">
        <v>10</v>
      </c>
      <c r="H20" s="45">
        <v>13</v>
      </c>
      <c r="I20" s="21">
        <f>ROUNDUP($C$17*E20/G20,2)</f>
        <v>59616.48</v>
      </c>
      <c r="J20" s="29">
        <v>-0.01</v>
      </c>
      <c r="K20" s="23">
        <f>I20+J20</f>
        <v>59616.47</v>
      </c>
      <c r="L20" s="27">
        <f>G20*I20</f>
        <v>596164.8</v>
      </c>
      <c r="M20" s="27">
        <f>G20*K20</f>
        <v>596164.7</v>
      </c>
    </row>
    <row r="21" spans="1:13" ht="39.75" customHeight="1" thickBot="1">
      <c r="A21" s="35"/>
      <c r="B21" s="11" t="str">
        <f>B11</f>
        <v>その他
スチール</v>
      </c>
      <c r="C21" s="40"/>
      <c r="D21" s="41"/>
      <c r="E21" s="46">
        <v>0.01632829</v>
      </c>
      <c r="F21" s="47"/>
      <c r="G21" s="44">
        <v>29</v>
      </c>
      <c r="H21" s="45">
        <v>29</v>
      </c>
      <c r="I21" s="21">
        <f>ROUNDUP($C$17*E21/G21,2)</f>
        <v>22521.78</v>
      </c>
      <c r="J21" s="29">
        <v>-0.01</v>
      </c>
      <c r="K21" s="23">
        <f>I21+J21</f>
        <v>22521.77</v>
      </c>
      <c r="L21" s="27">
        <f>G21*I21</f>
        <v>653131.62</v>
      </c>
      <c r="M21" s="27">
        <f>G21*K21</f>
        <v>653131.33</v>
      </c>
    </row>
    <row r="22" spans="1:13" ht="18" customHeight="1">
      <c r="A22" t="s">
        <v>12</v>
      </c>
      <c r="L22" s="28">
        <f>SUM(L17:L21)</f>
        <v>40000001.61999999</v>
      </c>
      <c r="M22" s="28">
        <f>SUM(M17:M21)</f>
        <v>39999998.129999995</v>
      </c>
    </row>
    <row r="23" ht="18" customHeight="1">
      <c r="A23" t="s">
        <v>31</v>
      </c>
    </row>
    <row r="24" ht="16.5" customHeight="1">
      <c r="A24" t="s">
        <v>32</v>
      </c>
    </row>
    <row r="25" ht="15.75" customHeight="1">
      <c r="A25" t="s">
        <v>33</v>
      </c>
    </row>
    <row r="26" ht="14.25">
      <c r="A26" t="s">
        <v>34</v>
      </c>
    </row>
    <row r="27" ht="14.25">
      <c r="A27" t="s">
        <v>35</v>
      </c>
    </row>
    <row r="28" spans="4:9" ht="48" customHeight="1">
      <c r="D28" t="s">
        <v>21</v>
      </c>
      <c r="G28" s="31" t="s">
        <v>24</v>
      </c>
      <c r="H28" s="31"/>
      <c r="I28" t="s">
        <v>23</v>
      </c>
    </row>
    <row r="29" spans="2:9" ht="34.5" customHeight="1">
      <c r="B29" t="str">
        <f>B17</f>
        <v>粗大ごみ
金属</v>
      </c>
      <c r="D29" s="24">
        <f>I17*G17</f>
        <v>3020567.9999999995</v>
      </c>
      <c r="G29" s="33">
        <f>K17</f>
        <v>25171.39</v>
      </c>
      <c r="H29" s="34"/>
      <c r="I29" s="24">
        <f>G29*G17</f>
        <v>3020566.8</v>
      </c>
    </row>
    <row r="30" spans="2:9" ht="34.5" customHeight="1">
      <c r="B30" t="str">
        <f>B18</f>
        <v>アルミ缶
プレス</v>
      </c>
      <c r="D30" s="24">
        <f>I18*G18</f>
        <v>30947571.199999996</v>
      </c>
      <c r="G30" s="48">
        <f>K18</f>
        <v>96711.15999999999</v>
      </c>
      <c r="H30" s="49"/>
      <c r="I30" s="24">
        <f>G30*G18</f>
        <v>30947571.199999996</v>
      </c>
    </row>
    <row r="31" spans="2:9" ht="34.5" customHeight="1">
      <c r="B31" t="str">
        <f>B19</f>
        <v>スチール缶
プレス</v>
      </c>
      <c r="D31" s="24">
        <f>I19*G19</f>
        <v>4782566</v>
      </c>
      <c r="G31" s="33">
        <f>K19</f>
        <v>25171.39</v>
      </c>
      <c r="H31" s="34"/>
      <c r="I31" s="24">
        <f>G31*G19</f>
        <v>4782564.1</v>
      </c>
    </row>
    <row r="32" spans="2:9" ht="34.5" customHeight="1">
      <c r="B32" t="str">
        <f>B20</f>
        <v>その他
アルミ</v>
      </c>
      <c r="D32" s="24">
        <f>I20*G20</f>
        <v>596164.8</v>
      </c>
      <c r="G32" s="33">
        <f>K20</f>
        <v>59616.47</v>
      </c>
      <c r="H32" s="34"/>
      <c r="I32" s="24">
        <f>G32*G20</f>
        <v>596164.7</v>
      </c>
    </row>
    <row r="33" spans="2:9" ht="34.5" customHeight="1">
      <c r="B33" t="str">
        <f>B21</f>
        <v>その他
スチール</v>
      </c>
      <c r="D33" s="24">
        <f>I21*G21</f>
        <v>653131.62</v>
      </c>
      <c r="G33" s="33">
        <f>K21</f>
        <v>22521.77</v>
      </c>
      <c r="H33" s="34"/>
      <c r="I33" s="24">
        <f>G33*G21</f>
        <v>653131.33</v>
      </c>
    </row>
    <row r="34" spans="2:9" ht="30.75" customHeight="1">
      <c r="B34" t="s">
        <v>22</v>
      </c>
      <c r="D34" s="24">
        <f>SUM(D29:D33)</f>
        <v>40000001.61999999</v>
      </c>
      <c r="I34" s="24">
        <f>SUM(I29:I33)</f>
        <v>39999998.129999995</v>
      </c>
    </row>
    <row r="35" spans="8:9" ht="12.75">
      <c r="H35" s="25" t="s">
        <v>28</v>
      </c>
      <c r="I35" s="26">
        <f>I34*1.1</f>
        <v>43999997.942999996</v>
      </c>
    </row>
  </sheetData>
  <sheetProtection/>
  <mergeCells count="36">
    <mergeCell ref="C2:D2"/>
    <mergeCell ref="E2:F2"/>
    <mergeCell ref="G2:H2"/>
    <mergeCell ref="A3:K3"/>
    <mergeCell ref="E6:I6"/>
    <mergeCell ref="A7:A11"/>
    <mergeCell ref="E7:I7"/>
    <mergeCell ref="K7:K8"/>
    <mergeCell ref="E8:I8"/>
    <mergeCell ref="E9:I9"/>
    <mergeCell ref="E10:I10"/>
    <mergeCell ref="E11:I11"/>
    <mergeCell ref="H12:I12"/>
    <mergeCell ref="C16:D16"/>
    <mergeCell ref="E16:F16"/>
    <mergeCell ref="G16:H16"/>
    <mergeCell ref="G29:H29"/>
    <mergeCell ref="G30:H30"/>
    <mergeCell ref="G31:H31"/>
    <mergeCell ref="G32:H32"/>
    <mergeCell ref="E18:F18"/>
    <mergeCell ref="G18:H18"/>
    <mergeCell ref="E19:F19"/>
    <mergeCell ref="G19:H19"/>
    <mergeCell ref="E20:F20"/>
    <mergeCell ref="G20:H20"/>
    <mergeCell ref="A5:K5"/>
    <mergeCell ref="K1:K2"/>
    <mergeCell ref="G33:H33"/>
    <mergeCell ref="A17:A21"/>
    <mergeCell ref="C17:D21"/>
    <mergeCell ref="E17:F17"/>
    <mergeCell ref="G17:H17"/>
    <mergeCell ref="G28:H28"/>
    <mergeCell ref="E21:F21"/>
    <mergeCell ref="G21:H21"/>
  </mergeCells>
  <printOptions horizontalCentered="1"/>
  <pageMargins left="0.5905511811023623" right="0.3937007874015748" top="0.3937007874015748" bottom="0.3937007874015748" header="0.5118110236220472" footer="0.5118110236220472"/>
  <pageSetup horizontalDpi="300" verticalDpi="300" orientation="portrait"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pcxx0000-00</dc:creator>
  <cp:keywords/>
  <dc:description/>
  <cp:lastModifiedBy>ヒラケイ</cp:lastModifiedBy>
  <cp:lastPrinted>2023-02-09T08:17:07Z</cp:lastPrinted>
  <dcterms:created xsi:type="dcterms:W3CDTF">2007-08-31T02:40:04Z</dcterms:created>
  <dcterms:modified xsi:type="dcterms:W3CDTF">2024-02-27T02:56:36Z</dcterms:modified>
  <cp:category/>
  <cp:version/>
  <cp:contentType/>
  <cp:contentStatus/>
</cp:coreProperties>
</file>